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myakovaee\Downloads\"/>
    </mc:Choice>
  </mc:AlternateContent>
  <bookViews>
    <workbookView xWindow="0" yWindow="0" windowWidth="19200" windowHeight="7050" firstSheet="2" activeTab="2"/>
  </bookViews>
  <sheets>
    <sheet name="Лист2" sheetId="2" state="hidden" r:id="rId1"/>
    <sheet name="Лист3" sheetId="3" state="hidden" r:id="rId2"/>
    <sheet name="Рейтинг места " sheetId="6" r:id="rId3"/>
    <sheet name="Изменение рейтинга" sheetId="8" r:id="rId4"/>
    <sheet name="Изм. показателей к 1 кв 2018" sheetId="17" r:id="rId5"/>
    <sheet name="Рейтинг 1 кв 2018" sheetId="25" r:id="rId6"/>
    <sheet name="1 кв 2017" sheetId="13" r:id="rId7"/>
    <sheet name="1 кв 2018" sheetId="20" r:id="rId8"/>
    <sheet name="1 кв 2019" sheetId="14" r:id="rId9"/>
    <sheet name="Лист1" sheetId="19" r:id="rId10"/>
  </sheets>
  <externalReferences>
    <externalReference r:id="rId11"/>
  </externalReferences>
  <definedNames>
    <definedName name="_xlnm._FilterDatabase" localSheetId="4" hidden="1">'Изм. показателей к 1 кв 2018'!$A$1:$H$1</definedName>
    <definedName name="_xlnm._FilterDatabase" localSheetId="3" hidden="1">'Изменение рейтинга'!$A$2:$AB$88</definedName>
    <definedName name="_xlnm._FilterDatabase" localSheetId="0" hidden="1">Лист2!$A$1:$C$1</definedName>
    <definedName name="_xlnm._FilterDatabase" localSheetId="5" hidden="1">'Рейтинг 1 кв 2018'!$A$2:$K$88</definedName>
    <definedName name="_xlnm._FilterDatabase" localSheetId="2" hidden="1">'Рейтинг места '!$A$2:$O$88</definedName>
  </definedNames>
  <calcPr calcId="152511"/>
</workbook>
</file>

<file path=xl/calcChain.xml><?xml version="1.0" encoding="utf-8"?>
<calcChain xmlns="http://schemas.openxmlformats.org/spreadsheetml/2006/main">
  <c r="E4" i="8" l="1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3" i="8"/>
  <c r="G4" i="8" l="1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3" i="8"/>
  <c r="B2" i="25" l="1"/>
  <c r="C2" i="25"/>
  <c r="D2" i="25"/>
  <c r="E2" i="25"/>
  <c r="F2" i="25"/>
  <c r="G2" i="25"/>
  <c r="B3" i="25"/>
  <c r="C3" i="25"/>
  <c r="D3" i="25"/>
  <c r="E3" i="25"/>
  <c r="F3" i="25"/>
  <c r="G3" i="25"/>
  <c r="H3" i="25"/>
  <c r="K3" i="25"/>
  <c r="B4" i="25"/>
  <c r="C4" i="25"/>
  <c r="D4" i="25"/>
  <c r="E4" i="25"/>
  <c r="F4" i="25"/>
  <c r="G4" i="25"/>
  <c r="H4" i="25"/>
  <c r="K4" i="25"/>
  <c r="B5" i="25"/>
  <c r="C5" i="25"/>
  <c r="D5" i="25"/>
  <c r="E5" i="25"/>
  <c r="F5" i="25"/>
  <c r="G5" i="25"/>
  <c r="H5" i="25"/>
  <c r="K5" i="25"/>
  <c r="B6" i="25"/>
  <c r="C6" i="25"/>
  <c r="D6" i="25"/>
  <c r="E6" i="25"/>
  <c r="F6" i="25"/>
  <c r="G6" i="25"/>
  <c r="H6" i="25"/>
  <c r="K6" i="25"/>
  <c r="B7" i="25"/>
  <c r="C7" i="25"/>
  <c r="D7" i="25"/>
  <c r="E7" i="25"/>
  <c r="F7" i="25"/>
  <c r="G7" i="25"/>
  <c r="H7" i="25"/>
  <c r="K7" i="25"/>
  <c r="B8" i="25"/>
  <c r="C8" i="25"/>
  <c r="D8" i="25"/>
  <c r="E8" i="25"/>
  <c r="F8" i="25"/>
  <c r="G8" i="25"/>
  <c r="H8" i="25"/>
  <c r="K8" i="25"/>
  <c r="B9" i="25"/>
  <c r="C9" i="25"/>
  <c r="D9" i="25"/>
  <c r="E9" i="25"/>
  <c r="F9" i="25"/>
  <c r="G9" i="25"/>
  <c r="H9" i="25"/>
  <c r="K9" i="25"/>
  <c r="B10" i="25"/>
  <c r="C10" i="25"/>
  <c r="D10" i="25"/>
  <c r="E10" i="25"/>
  <c r="F10" i="25"/>
  <c r="G10" i="25"/>
  <c r="H10" i="25"/>
  <c r="K10" i="25"/>
  <c r="B11" i="25"/>
  <c r="C11" i="25"/>
  <c r="D11" i="25"/>
  <c r="E11" i="25"/>
  <c r="F11" i="25"/>
  <c r="G11" i="25"/>
  <c r="H11" i="25"/>
  <c r="K11" i="25"/>
  <c r="B12" i="25"/>
  <c r="C12" i="25"/>
  <c r="D12" i="25"/>
  <c r="E12" i="25"/>
  <c r="F12" i="25"/>
  <c r="G12" i="25"/>
  <c r="H12" i="25"/>
  <c r="K12" i="25"/>
  <c r="B13" i="25"/>
  <c r="C13" i="25"/>
  <c r="D13" i="25"/>
  <c r="E13" i="25"/>
  <c r="F13" i="25"/>
  <c r="G13" i="25"/>
  <c r="H13" i="25"/>
  <c r="K13" i="25"/>
  <c r="B14" i="25"/>
  <c r="C14" i="25"/>
  <c r="D14" i="25"/>
  <c r="E14" i="25"/>
  <c r="F14" i="25"/>
  <c r="G14" i="25"/>
  <c r="H14" i="25"/>
  <c r="K14" i="25"/>
  <c r="B15" i="25"/>
  <c r="C15" i="25"/>
  <c r="D15" i="25"/>
  <c r="E15" i="25"/>
  <c r="F15" i="25"/>
  <c r="G15" i="25"/>
  <c r="H15" i="25"/>
  <c r="K15" i="25"/>
  <c r="B16" i="25"/>
  <c r="C16" i="25"/>
  <c r="D16" i="25"/>
  <c r="E16" i="25"/>
  <c r="F16" i="25"/>
  <c r="G16" i="25"/>
  <c r="H16" i="25"/>
  <c r="K16" i="25"/>
  <c r="B17" i="25"/>
  <c r="C17" i="25"/>
  <c r="D17" i="25"/>
  <c r="E17" i="25"/>
  <c r="F17" i="25"/>
  <c r="G17" i="25"/>
  <c r="H17" i="25"/>
  <c r="K17" i="25"/>
  <c r="B18" i="25"/>
  <c r="C18" i="25"/>
  <c r="D18" i="25"/>
  <c r="E18" i="25"/>
  <c r="F18" i="25"/>
  <c r="G18" i="25"/>
  <c r="H18" i="25"/>
  <c r="K18" i="25"/>
  <c r="B19" i="25"/>
  <c r="C19" i="25"/>
  <c r="D19" i="25"/>
  <c r="E19" i="25"/>
  <c r="F19" i="25"/>
  <c r="G19" i="25"/>
  <c r="H19" i="25"/>
  <c r="K19" i="25"/>
  <c r="B20" i="25"/>
  <c r="C20" i="25"/>
  <c r="D20" i="25"/>
  <c r="E20" i="25"/>
  <c r="F20" i="25"/>
  <c r="G20" i="25"/>
  <c r="H20" i="25"/>
  <c r="K20" i="25"/>
  <c r="B21" i="25"/>
  <c r="C21" i="25"/>
  <c r="D21" i="25"/>
  <c r="E21" i="25"/>
  <c r="F21" i="25"/>
  <c r="G21" i="25"/>
  <c r="H21" i="25"/>
  <c r="K21" i="25"/>
  <c r="B22" i="25"/>
  <c r="C22" i="25"/>
  <c r="D22" i="25"/>
  <c r="E22" i="25"/>
  <c r="F22" i="25"/>
  <c r="G22" i="25"/>
  <c r="H22" i="25"/>
  <c r="K22" i="25"/>
  <c r="B23" i="25"/>
  <c r="C23" i="25"/>
  <c r="D23" i="25"/>
  <c r="E23" i="25"/>
  <c r="F23" i="25"/>
  <c r="G23" i="25"/>
  <c r="H23" i="25"/>
  <c r="K23" i="25"/>
  <c r="B24" i="25"/>
  <c r="C24" i="25"/>
  <c r="D24" i="25"/>
  <c r="E24" i="25"/>
  <c r="F24" i="25"/>
  <c r="G24" i="25"/>
  <c r="H24" i="25"/>
  <c r="K24" i="25"/>
  <c r="B25" i="25"/>
  <c r="C25" i="25"/>
  <c r="D25" i="25"/>
  <c r="E25" i="25"/>
  <c r="F25" i="25"/>
  <c r="G25" i="25"/>
  <c r="H25" i="25"/>
  <c r="K25" i="25"/>
  <c r="B26" i="25"/>
  <c r="C26" i="25"/>
  <c r="D26" i="25"/>
  <c r="E26" i="25"/>
  <c r="F26" i="25"/>
  <c r="G26" i="25"/>
  <c r="H26" i="25"/>
  <c r="K26" i="25"/>
  <c r="B27" i="25"/>
  <c r="C27" i="25"/>
  <c r="D27" i="25"/>
  <c r="E27" i="25"/>
  <c r="F27" i="25"/>
  <c r="G27" i="25"/>
  <c r="H27" i="25"/>
  <c r="K27" i="25"/>
  <c r="B28" i="25"/>
  <c r="C28" i="25"/>
  <c r="D28" i="25"/>
  <c r="E28" i="25"/>
  <c r="F28" i="25"/>
  <c r="G28" i="25"/>
  <c r="H28" i="25"/>
  <c r="K28" i="25"/>
  <c r="B29" i="25"/>
  <c r="C29" i="25"/>
  <c r="D29" i="25"/>
  <c r="E29" i="25"/>
  <c r="F29" i="25"/>
  <c r="G29" i="25"/>
  <c r="H29" i="25"/>
  <c r="K29" i="25"/>
  <c r="B30" i="25"/>
  <c r="C30" i="25"/>
  <c r="D30" i="25"/>
  <c r="E30" i="25"/>
  <c r="F30" i="25"/>
  <c r="G30" i="25"/>
  <c r="H30" i="25"/>
  <c r="K30" i="25"/>
  <c r="B31" i="25"/>
  <c r="C31" i="25"/>
  <c r="D31" i="25"/>
  <c r="E31" i="25"/>
  <c r="F31" i="25"/>
  <c r="G31" i="25"/>
  <c r="H31" i="25"/>
  <c r="K31" i="25"/>
  <c r="B32" i="25"/>
  <c r="C32" i="25"/>
  <c r="D32" i="25"/>
  <c r="E32" i="25"/>
  <c r="F32" i="25"/>
  <c r="G32" i="25"/>
  <c r="H32" i="25"/>
  <c r="K32" i="25"/>
  <c r="B33" i="25"/>
  <c r="C33" i="25"/>
  <c r="D33" i="25"/>
  <c r="E33" i="25"/>
  <c r="F33" i="25"/>
  <c r="G33" i="25"/>
  <c r="H33" i="25"/>
  <c r="K33" i="25"/>
  <c r="B34" i="25"/>
  <c r="C34" i="25"/>
  <c r="D34" i="25"/>
  <c r="E34" i="25"/>
  <c r="F34" i="25"/>
  <c r="G34" i="25"/>
  <c r="H34" i="25"/>
  <c r="K34" i="25"/>
  <c r="B35" i="25"/>
  <c r="C35" i="25"/>
  <c r="D35" i="25"/>
  <c r="E35" i="25"/>
  <c r="F35" i="25"/>
  <c r="G35" i="25"/>
  <c r="H35" i="25"/>
  <c r="K35" i="25"/>
  <c r="B36" i="25"/>
  <c r="C36" i="25"/>
  <c r="D36" i="25"/>
  <c r="E36" i="25"/>
  <c r="F36" i="25"/>
  <c r="G36" i="25"/>
  <c r="H36" i="25"/>
  <c r="K36" i="25"/>
  <c r="B37" i="25"/>
  <c r="C37" i="25"/>
  <c r="D37" i="25"/>
  <c r="E37" i="25"/>
  <c r="F37" i="25"/>
  <c r="G37" i="25"/>
  <c r="H37" i="25"/>
  <c r="K37" i="25"/>
  <c r="B38" i="25"/>
  <c r="C38" i="25"/>
  <c r="D38" i="25"/>
  <c r="E38" i="25"/>
  <c r="F38" i="25"/>
  <c r="G38" i="25"/>
  <c r="H38" i="25"/>
  <c r="K38" i="25"/>
  <c r="B39" i="25"/>
  <c r="C39" i="25"/>
  <c r="D39" i="25"/>
  <c r="E39" i="25"/>
  <c r="F39" i="25"/>
  <c r="G39" i="25"/>
  <c r="H39" i="25"/>
  <c r="K39" i="25"/>
  <c r="B40" i="25"/>
  <c r="C40" i="25"/>
  <c r="D40" i="25"/>
  <c r="E40" i="25"/>
  <c r="F40" i="25"/>
  <c r="G40" i="25"/>
  <c r="H40" i="25"/>
  <c r="K40" i="25"/>
  <c r="B41" i="25"/>
  <c r="C41" i="25"/>
  <c r="D41" i="25"/>
  <c r="E41" i="25"/>
  <c r="F41" i="25"/>
  <c r="G41" i="25"/>
  <c r="H41" i="25"/>
  <c r="K41" i="25"/>
  <c r="B42" i="25"/>
  <c r="C42" i="25"/>
  <c r="D42" i="25"/>
  <c r="E42" i="25"/>
  <c r="F42" i="25"/>
  <c r="G42" i="25"/>
  <c r="H42" i="25"/>
  <c r="K42" i="25"/>
  <c r="B43" i="25"/>
  <c r="C43" i="25"/>
  <c r="D43" i="25"/>
  <c r="E43" i="25"/>
  <c r="F43" i="25"/>
  <c r="G43" i="25"/>
  <c r="H43" i="25"/>
  <c r="K43" i="25"/>
  <c r="B44" i="25"/>
  <c r="C44" i="25"/>
  <c r="D44" i="25"/>
  <c r="E44" i="25"/>
  <c r="F44" i="25"/>
  <c r="G44" i="25"/>
  <c r="H44" i="25"/>
  <c r="K44" i="25"/>
  <c r="B45" i="25"/>
  <c r="C45" i="25"/>
  <c r="D45" i="25"/>
  <c r="E45" i="25"/>
  <c r="F45" i="25"/>
  <c r="G45" i="25"/>
  <c r="H45" i="25"/>
  <c r="K45" i="25"/>
  <c r="B46" i="25"/>
  <c r="C46" i="25"/>
  <c r="D46" i="25"/>
  <c r="E46" i="25"/>
  <c r="F46" i="25"/>
  <c r="G46" i="25"/>
  <c r="H46" i="25"/>
  <c r="K46" i="25"/>
  <c r="B47" i="25"/>
  <c r="C47" i="25"/>
  <c r="D47" i="25"/>
  <c r="E47" i="25"/>
  <c r="F47" i="25"/>
  <c r="G47" i="25"/>
  <c r="H47" i="25"/>
  <c r="K47" i="25"/>
  <c r="B48" i="25"/>
  <c r="C48" i="25"/>
  <c r="D48" i="25"/>
  <c r="E48" i="25"/>
  <c r="F48" i="25"/>
  <c r="G48" i="25"/>
  <c r="H48" i="25"/>
  <c r="K48" i="25"/>
  <c r="B49" i="25"/>
  <c r="C49" i="25"/>
  <c r="D49" i="25"/>
  <c r="E49" i="25"/>
  <c r="F49" i="25"/>
  <c r="G49" i="25"/>
  <c r="H49" i="25"/>
  <c r="K49" i="25"/>
  <c r="B50" i="25"/>
  <c r="C50" i="25"/>
  <c r="D50" i="25"/>
  <c r="E50" i="25"/>
  <c r="F50" i="25"/>
  <c r="G50" i="25"/>
  <c r="H50" i="25"/>
  <c r="K50" i="25"/>
  <c r="B51" i="25"/>
  <c r="C51" i="25"/>
  <c r="D51" i="25"/>
  <c r="E51" i="25"/>
  <c r="F51" i="25"/>
  <c r="G51" i="25"/>
  <c r="H51" i="25"/>
  <c r="K51" i="25"/>
  <c r="B52" i="25"/>
  <c r="C52" i="25"/>
  <c r="D52" i="25"/>
  <c r="E52" i="25"/>
  <c r="F52" i="25"/>
  <c r="G52" i="25"/>
  <c r="H52" i="25"/>
  <c r="K52" i="25"/>
  <c r="B53" i="25"/>
  <c r="C53" i="25"/>
  <c r="D53" i="25"/>
  <c r="E53" i="25"/>
  <c r="F53" i="25"/>
  <c r="G53" i="25"/>
  <c r="H53" i="25"/>
  <c r="K53" i="25"/>
  <c r="B54" i="25"/>
  <c r="C54" i="25"/>
  <c r="D54" i="25"/>
  <c r="E54" i="25"/>
  <c r="F54" i="25"/>
  <c r="G54" i="25"/>
  <c r="H54" i="25"/>
  <c r="K54" i="25"/>
  <c r="B55" i="25"/>
  <c r="C55" i="25"/>
  <c r="D55" i="25"/>
  <c r="E55" i="25"/>
  <c r="F55" i="25"/>
  <c r="G55" i="25"/>
  <c r="H55" i="25"/>
  <c r="K55" i="25"/>
  <c r="B56" i="25"/>
  <c r="C56" i="25"/>
  <c r="D56" i="25"/>
  <c r="E56" i="25"/>
  <c r="F56" i="25"/>
  <c r="G56" i="25"/>
  <c r="H56" i="25"/>
  <c r="K56" i="25"/>
  <c r="B57" i="25"/>
  <c r="C57" i="25"/>
  <c r="D57" i="25"/>
  <c r="E57" i="25"/>
  <c r="F57" i="25"/>
  <c r="G57" i="25"/>
  <c r="H57" i="25"/>
  <c r="K57" i="25"/>
  <c r="B58" i="25"/>
  <c r="C58" i="25"/>
  <c r="D58" i="25"/>
  <c r="E58" i="25"/>
  <c r="F58" i="25"/>
  <c r="G58" i="25"/>
  <c r="H58" i="25"/>
  <c r="K58" i="25"/>
  <c r="B59" i="25"/>
  <c r="C59" i="25"/>
  <c r="D59" i="25"/>
  <c r="E59" i="25"/>
  <c r="F59" i="25"/>
  <c r="G59" i="25"/>
  <c r="H59" i="25"/>
  <c r="K59" i="25"/>
  <c r="B60" i="25"/>
  <c r="C60" i="25"/>
  <c r="D60" i="25"/>
  <c r="E60" i="25"/>
  <c r="F60" i="25"/>
  <c r="G60" i="25"/>
  <c r="H60" i="25"/>
  <c r="K60" i="25"/>
  <c r="B61" i="25"/>
  <c r="C61" i="25"/>
  <c r="D61" i="25"/>
  <c r="E61" i="25"/>
  <c r="F61" i="25"/>
  <c r="G61" i="25"/>
  <c r="H61" i="25"/>
  <c r="K61" i="25"/>
  <c r="B62" i="25"/>
  <c r="C62" i="25"/>
  <c r="D62" i="25"/>
  <c r="E62" i="25"/>
  <c r="F62" i="25"/>
  <c r="G62" i="25"/>
  <c r="H62" i="25"/>
  <c r="K62" i="25"/>
  <c r="B63" i="25"/>
  <c r="C63" i="25"/>
  <c r="D63" i="25"/>
  <c r="E63" i="25"/>
  <c r="F63" i="25"/>
  <c r="G63" i="25"/>
  <c r="H63" i="25"/>
  <c r="K63" i="25"/>
  <c r="B64" i="25"/>
  <c r="C64" i="25"/>
  <c r="D64" i="25"/>
  <c r="E64" i="25"/>
  <c r="F64" i="25"/>
  <c r="G64" i="25"/>
  <c r="H64" i="25"/>
  <c r="K64" i="25"/>
  <c r="B65" i="25"/>
  <c r="C65" i="25"/>
  <c r="D65" i="25"/>
  <c r="E65" i="25"/>
  <c r="F65" i="25"/>
  <c r="G65" i="25"/>
  <c r="H65" i="25"/>
  <c r="K65" i="25"/>
  <c r="B66" i="25"/>
  <c r="C66" i="25"/>
  <c r="D66" i="25"/>
  <c r="E66" i="25"/>
  <c r="F66" i="25"/>
  <c r="G66" i="25"/>
  <c r="H66" i="25"/>
  <c r="K66" i="25"/>
  <c r="B67" i="25"/>
  <c r="C67" i="25"/>
  <c r="D67" i="25"/>
  <c r="E67" i="25"/>
  <c r="F67" i="25"/>
  <c r="G67" i="25"/>
  <c r="H67" i="25"/>
  <c r="K67" i="25"/>
  <c r="B68" i="25"/>
  <c r="C68" i="25"/>
  <c r="D68" i="25"/>
  <c r="E68" i="25"/>
  <c r="F68" i="25"/>
  <c r="G68" i="25"/>
  <c r="H68" i="25"/>
  <c r="K68" i="25"/>
  <c r="B69" i="25"/>
  <c r="C69" i="25"/>
  <c r="D69" i="25"/>
  <c r="E69" i="25"/>
  <c r="F69" i="25"/>
  <c r="G69" i="25"/>
  <c r="H69" i="25"/>
  <c r="K69" i="25"/>
  <c r="B70" i="25"/>
  <c r="C70" i="25"/>
  <c r="D70" i="25"/>
  <c r="E70" i="25"/>
  <c r="F70" i="25"/>
  <c r="G70" i="25"/>
  <c r="H70" i="25"/>
  <c r="K70" i="25"/>
  <c r="B71" i="25"/>
  <c r="C71" i="25"/>
  <c r="D71" i="25"/>
  <c r="E71" i="25"/>
  <c r="F71" i="25"/>
  <c r="G71" i="25"/>
  <c r="H71" i="25"/>
  <c r="K71" i="25"/>
  <c r="B72" i="25"/>
  <c r="C72" i="25"/>
  <c r="D72" i="25"/>
  <c r="E72" i="25"/>
  <c r="F72" i="25"/>
  <c r="G72" i="25"/>
  <c r="H72" i="25"/>
  <c r="K72" i="25"/>
  <c r="B73" i="25"/>
  <c r="C73" i="25"/>
  <c r="D73" i="25"/>
  <c r="E73" i="25"/>
  <c r="F73" i="25"/>
  <c r="G73" i="25"/>
  <c r="H73" i="25"/>
  <c r="K73" i="25"/>
  <c r="B74" i="25"/>
  <c r="C74" i="25"/>
  <c r="D74" i="25"/>
  <c r="E74" i="25"/>
  <c r="F74" i="25"/>
  <c r="G74" i="25"/>
  <c r="H74" i="25"/>
  <c r="K74" i="25"/>
  <c r="B75" i="25"/>
  <c r="C75" i="25"/>
  <c r="D75" i="25"/>
  <c r="E75" i="25"/>
  <c r="F75" i="25"/>
  <c r="G75" i="25"/>
  <c r="H75" i="25"/>
  <c r="K75" i="25"/>
  <c r="B76" i="25"/>
  <c r="C76" i="25"/>
  <c r="D76" i="25"/>
  <c r="E76" i="25"/>
  <c r="F76" i="25"/>
  <c r="G76" i="25"/>
  <c r="H76" i="25"/>
  <c r="K76" i="25"/>
  <c r="B77" i="25"/>
  <c r="C77" i="25"/>
  <c r="D77" i="25"/>
  <c r="E77" i="25"/>
  <c r="F77" i="25"/>
  <c r="G77" i="25"/>
  <c r="H77" i="25"/>
  <c r="K77" i="25"/>
  <c r="B78" i="25"/>
  <c r="C78" i="25"/>
  <c r="D78" i="25"/>
  <c r="E78" i="25"/>
  <c r="F78" i="25"/>
  <c r="G78" i="25"/>
  <c r="H78" i="25"/>
  <c r="K78" i="25"/>
  <c r="B79" i="25"/>
  <c r="C79" i="25"/>
  <c r="D79" i="25"/>
  <c r="E79" i="25"/>
  <c r="F79" i="25"/>
  <c r="G79" i="25"/>
  <c r="H79" i="25"/>
  <c r="K79" i="25"/>
  <c r="B80" i="25"/>
  <c r="C80" i="25"/>
  <c r="D80" i="25"/>
  <c r="E80" i="25"/>
  <c r="F80" i="25"/>
  <c r="G80" i="25"/>
  <c r="H80" i="25"/>
  <c r="K80" i="25"/>
  <c r="B81" i="25"/>
  <c r="C81" i="25"/>
  <c r="D81" i="25"/>
  <c r="E81" i="25"/>
  <c r="F81" i="25"/>
  <c r="G81" i="25"/>
  <c r="H81" i="25"/>
  <c r="K81" i="25"/>
  <c r="B82" i="25"/>
  <c r="C82" i="25"/>
  <c r="D82" i="25"/>
  <c r="E82" i="25"/>
  <c r="F82" i="25"/>
  <c r="G82" i="25"/>
  <c r="H82" i="25"/>
  <c r="K82" i="25"/>
  <c r="B83" i="25"/>
  <c r="C83" i="25"/>
  <c r="D83" i="25"/>
  <c r="E83" i="25"/>
  <c r="F83" i="25"/>
  <c r="G83" i="25"/>
  <c r="H83" i="25"/>
  <c r="K83" i="25"/>
  <c r="B84" i="25"/>
  <c r="C84" i="25"/>
  <c r="D84" i="25"/>
  <c r="E84" i="25"/>
  <c r="F84" i="25"/>
  <c r="G84" i="25"/>
  <c r="H84" i="25"/>
  <c r="K84" i="25"/>
  <c r="B85" i="25"/>
  <c r="C85" i="25"/>
  <c r="D85" i="25"/>
  <c r="E85" i="25"/>
  <c r="F85" i="25"/>
  <c r="G85" i="25"/>
  <c r="H85" i="25"/>
  <c r="K85" i="25"/>
  <c r="B86" i="25"/>
  <c r="C86" i="25"/>
  <c r="D86" i="25"/>
  <c r="E86" i="25"/>
  <c r="F86" i="25"/>
  <c r="G86" i="25"/>
  <c r="H86" i="25"/>
  <c r="K86" i="25"/>
  <c r="B87" i="25"/>
  <c r="C87" i="25"/>
  <c r="D87" i="25"/>
  <c r="E87" i="25"/>
  <c r="F87" i="25"/>
  <c r="G87" i="25"/>
  <c r="H87" i="25"/>
  <c r="K87" i="25"/>
  <c r="B88" i="25"/>
  <c r="C88" i="25"/>
  <c r="D88" i="25"/>
  <c r="E88" i="25"/>
  <c r="F88" i="25"/>
  <c r="G88" i="25"/>
  <c r="H88" i="25"/>
  <c r="K88" i="25"/>
  <c r="I88" i="25" l="1"/>
  <c r="I17" i="25"/>
  <c r="I13" i="25"/>
  <c r="I5" i="25"/>
  <c r="I80" i="25"/>
  <c r="I64" i="25"/>
  <c r="I60" i="25"/>
  <c r="I56" i="25"/>
  <c r="I52" i="25"/>
  <c r="I48" i="25"/>
  <c r="I44" i="25"/>
  <c r="I40" i="25"/>
  <c r="I36" i="25"/>
  <c r="I32" i="25"/>
  <c r="I28" i="25"/>
  <c r="I20" i="25"/>
  <c r="I9" i="25"/>
  <c r="I87" i="25"/>
  <c r="I84" i="25"/>
  <c r="I76" i="25"/>
  <c r="I72" i="25"/>
  <c r="I68" i="25"/>
  <c r="I86" i="25"/>
  <c r="I82" i="25"/>
  <c r="I78" i="25"/>
  <c r="I74" i="25"/>
  <c r="I70" i="25"/>
  <c r="I66" i="25"/>
  <c r="I62" i="25"/>
  <c r="I58" i="25"/>
  <c r="I54" i="25"/>
  <c r="I50" i="25"/>
  <c r="I46" i="25"/>
  <c r="I42" i="25"/>
  <c r="I38" i="25"/>
  <c r="I34" i="25"/>
  <c r="I30" i="25"/>
  <c r="I26" i="25"/>
  <c r="I22" i="25"/>
  <c r="I18" i="25"/>
  <c r="I14" i="25"/>
  <c r="I10" i="25"/>
  <c r="I6" i="25"/>
  <c r="I83" i="25"/>
  <c r="I55" i="25"/>
  <c r="I27" i="25"/>
  <c r="I7" i="25"/>
  <c r="I3" i="25"/>
  <c r="I24" i="25"/>
  <c r="I16" i="25"/>
  <c r="I12" i="25"/>
  <c r="I8" i="25"/>
  <c r="I4" i="25"/>
  <c r="I79" i="25"/>
  <c r="I75" i="25"/>
  <c r="I67" i="25"/>
  <c r="I47" i="25"/>
  <c r="I43" i="25"/>
  <c r="I39" i="25"/>
  <c r="I31" i="25"/>
  <c r="I23" i="25"/>
  <c r="I77" i="25"/>
  <c r="I73" i="25"/>
  <c r="I69" i="25"/>
  <c r="I65" i="25"/>
  <c r="I61" i="25"/>
  <c r="I57" i="25"/>
  <c r="I53" i="25"/>
  <c r="I49" i="25"/>
  <c r="I45" i="25"/>
  <c r="I41" i="25"/>
  <c r="I37" i="25"/>
  <c r="I33" i="25"/>
  <c r="I29" i="25"/>
  <c r="I25" i="25"/>
  <c r="I21" i="25"/>
  <c r="I71" i="25"/>
  <c r="I63" i="25"/>
  <c r="I59" i="25"/>
  <c r="I51" i="25"/>
  <c r="I35" i="25"/>
  <c r="I19" i="25"/>
  <c r="I15" i="25"/>
  <c r="I11" i="25"/>
  <c r="I85" i="25"/>
  <c r="I81" i="25"/>
  <c r="B2" i="14" l="1"/>
  <c r="C2" i="14"/>
  <c r="D2" i="14"/>
  <c r="E2" i="14"/>
  <c r="F88" i="20" l="1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E2" i="20"/>
  <c r="D2" i="20"/>
  <c r="C2" i="20"/>
  <c r="B2" i="20"/>
  <c r="E2" i="13"/>
  <c r="D2" i="13"/>
  <c r="C2" i="13"/>
  <c r="B2" i="13"/>
  <c r="AA86" i="8"/>
  <c r="Y86" i="8"/>
  <c r="W86" i="8"/>
  <c r="U86" i="8"/>
  <c r="S86" i="8"/>
  <c r="Q86" i="8"/>
  <c r="O86" i="8"/>
  <c r="M86" i="8"/>
  <c r="AA58" i="8"/>
  <c r="Y58" i="8"/>
  <c r="W58" i="8"/>
  <c r="U58" i="8"/>
  <c r="S58" i="8"/>
  <c r="Q58" i="8"/>
  <c r="O58" i="8"/>
  <c r="M58" i="8"/>
  <c r="AA30" i="8"/>
  <c r="Y30" i="8"/>
  <c r="W30" i="8"/>
  <c r="U30" i="8"/>
  <c r="S30" i="8"/>
  <c r="Q30" i="8"/>
  <c r="O30" i="8"/>
  <c r="M30" i="8"/>
  <c r="AA25" i="8"/>
  <c r="Y25" i="8"/>
  <c r="W25" i="8"/>
  <c r="U25" i="8"/>
  <c r="S25" i="8"/>
  <c r="Q25" i="8"/>
  <c r="O25" i="8"/>
  <c r="M25" i="8"/>
  <c r="AA54" i="8"/>
  <c r="Y54" i="8"/>
  <c r="W54" i="8"/>
  <c r="U54" i="8"/>
  <c r="S54" i="8"/>
  <c r="Q54" i="8"/>
  <c r="O54" i="8"/>
  <c r="M54" i="8"/>
  <c r="AA65" i="8"/>
  <c r="Y65" i="8"/>
  <c r="W65" i="8"/>
  <c r="U65" i="8"/>
  <c r="S65" i="8"/>
  <c r="Q65" i="8"/>
  <c r="O65" i="8"/>
  <c r="M65" i="8"/>
  <c r="AA60" i="8"/>
  <c r="Y60" i="8"/>
  <c r="W60" i="8"/>
  <c r="U60" i="8"/>
  <c r="S60" i="8"/>
  <c r="Q60" i="8"/>
  <c r="O60" i="8"/>
  <c r="M60" i="8"/>
  <c r="AA32" i="8"/>
  <c r="Y32" i="8"/>
  <c r="W32" i="8"/>
  <c r="U32" i="8"/>
  <c r="S32" i="8"/>
  <c r="Q32" i="8"/>
  <c r="O32" i="8"/>
  <c r="M32" i="8"/>
  <c r="AA50" i="8"/>
  <c r="Y50" i="8"/>
  <c r="W50" i="8"/>
  <c r="U50" i="8"/>
  <c r="S50" i="8"/>
  <c r="Q50" i="8"/>
  <c r="O50" i="8"/>
  <c r="M50" i="8"/>
  <c r="AA34" i="8"/>
  <c r="Y34" i="8"/>
  <c r="W34" i="8"/>
  <c r="U34" i="8"/>
  <c r="S34" i="8"/>
  <c r="Q34" i="8"/>
  <c r="O34" i="8"/>
  <c r="M34" i="8"/>
  <c r="AA48" i="8"/>
  <c r="Y48" i="8"/>
  <c r="W48" i="8"/>
  <c r="U48" i="8"/>
  <c r="S48" i="8"/>
  <c r="Q48" i="8"/>
  <c r="O48" i="8"/>
  <c r="M48" i="8"/>
  <c r="AA9" i="8"/>
  <c r="Y9" i="8"/>
  <c r="W9" i="8"/>
  <c r="U9" i="8"/>
  <c r="S9" i="8"/>
  <c r="Q9" i="8"/>
  <c r="O9" i="8"/>
  <c r="M9" i="8"/>
  <c r="AA85" i="8"/>
  <c r="Y85" i="8"/>
  <c r="W85" i="8"/>
  <c r="U85" i="8"/>
  <c r="S85" i="8"/>
  <c r="Q85" i="8"/>
  <c r="O85" i="8"/>
  <c r="M85" i="8"/>
  <c r="AA44" i="8"/>
  <c r="Y44" i="8"/>
  <c r="W44" i="8"/>
  <c r="U44" i="8"/>
  <c r="S44" i="8"/>
  <c r="Q44" i="8"/>
  <c r="O44" i="8"/>
  <c r="M44" i="8"/>
  <c r="AA78" i="8"/>
  <c r="Y78" i="8"/>
  <c r="W78" i="8"/>
  <c r="U78" i="8"/>
  <c r="S78" i="8"/>
  <c r="Q78" i="8"/>
  <c r="O78" i="8"/>
  <c r="M78" i="8"/>
  <c r="AA12" i="8"/>
  <c r="Y12" i="8"/>
  <c r="W12" i="8"/>
  <c r="U12" i="8"/>
  <c r="S12" i="8"/>
  <c r="Q12" i="8"/>
  <c r="O12" i="8"/>
  <c r="M12" i="8"/>
  <c r="AA72" i="8"/>
  <c r="Y72" i="8"/>
  <c r="W72" i="8"/>
  <c r="U72" i="8"/>
  <c r="S72" i="8"/>
  <c r="Q72" i="8"/>
  <c r="O72" i="8"/>
  <c r="M72" i="8"/>
  <c r="AA4" i="8"/>
  <c r="Y4" i="8"/>
  <c r="W4" i="8"/>
  <c r="U4" i="8"/>
  <c r="S4" i="8"/>
  <c r="Q4" i="8"/>
  <c r="O4" i="8"/>
  <c r="M4" i="8"/>
  <c r="AA63" i="8"/>
  <c r="Y63" i="8"/>
  <c r="W63" i="8"/>
  <c r="U63" i="8"/>
  <c r="S63" i="8"/>
  <c r="Q63" i="8"/>
  <c r="O63" i="8"/>
  <c r="M63" i="8"/>
  <c r="AA16" i="8"/>
  <c r="Y16" i="8"/>
  <c r="W16" i="8"/>
  <c r="U16" i="8"/>
  <c r="S16" i="8"/>
  <c r="Q16" i="8"/>
  <c r="O16" i="8"/>
  <c r="M16" i="8"/>
  <c r="AA20" i="8"/>
  <c r="Y20" i="8"/>
  <c r="W20" i="8"/>
  <c r="U20" i="8"/>
  <c r="S20" i="8"/>
  <c r="Q20" i="8"/>
  <c r="O20" i="8"/>
  <c r="M20" i="8"/>
  <c r="AA87" i="8"/>
  <c r="Y87" i="8"/>
  <c r="W87" i="8"/>
  <c r="U87" i="8"/>
  <c r="S87" i="8"/>
  <c r="Q87" i="8"/>
  <c r="O87" i="8"/>
  <c r="M87" i="8"/>
  <c r="AA42" i="8"/>
  <c r="Y42" i="8"/>
  <c r="W42" i="8"/>
  <c r="U42" i="8"/>
  <c r="S42" i="8"/>
  <c r="Q42" i="8"/>
  <c r="O42" i="8"/>
  <c r="M42" i="8"/>
  <c r="AA69" i="8"/>
  <c r="Y69" i="8"/>
  <c r="W69" i="8"/>
  <c r="U69" i="8"/>
  <c r="S69" i="8"/>
  <c r="Q69" i="8"/>
  <c r="O69" i="8"/>
  <c r="M69" i="8"/>
  <c r="AA56" i="8"/>
  <c r="Y56" i="8"/>
  <c r="W56" i="8"/>
  <c r="U56" i="8"/>
  <c r="S56" i="8"/>
  <c r="Q56" i="8"/>
  <c r="O56" i="8"/>
  <c r="M56" i="8"/>
  <c r="AA39" i="8"/>
  <c r="Y39" i="8"/>
  <c r="W39" i="8"/>
  <c r="U39" i="8"/>
  <c r="S39" i="8"/>
  <c r="Q39" i="8"/>
  <c r="O39" i="8"/>
  <c r="M39" i="8"/>
  <c r="AA75" i="8"/>
  <c r="Y75" i="8"/>
  <c r="W75" i="8"/>
  <c r="U75" i="8"/>
  <c r="S75" i="8"/>
  <c r="Q75" i="8"/>
  <c r="O75" i="8"/>
  <c r="M75" i="8"/>
  <c r="AA19" i="8"/>
  <c r="Y19" i="8"/>
  <c r="W19" i="8"/>
  <c r="U19" i="8"/>
  <c r="S19" i="8"/>
  <c r="Q19" i="8"/>
  <c r="O19" i="8"/>
  <c r="M19" i="8"/>
  <c r="AA71" i="8"/>
  <c r="Y71" i="8"/>
  <c r="W71" i="8"/>
  <c r="U71" i="8"/>
  <c r="S71" i="8"/>
  <c r="Q71" i="8"/>
  <c r="O71" i="8"/>
  <c r="M71" i="8"/>
  <c r="AA64" i="8"/>
  <c r="Y64" i="8"/>
  <c r="W64" i="8"/>
  <c r="U64" i="8"/>
  <c r="S64" i="8"/>
  <c r="Q64" i="8"/>
  <c r="O64" i="8"/>
  <c r="M64" i="8"/>
  <c r="AA76" i="8"/>
  <c r="Y76" i="8"/>
  <c r="W76" i="8"/>
  <c r="U76" i="8"/>
  <c r="S76" i="8"/>
  <c r="Q76" i="8"/>
  <c r="O76" i="8"/>
  <c r="M76" i="8"/>
  <c r="AA27" i="8"/>
  <c r="Y27" i="8"/>
  <c r="W27" i="8"/>
  <c r="U27" i="8"/>
  <c r="S27" i="8"/>
  <c r="Q27" i="8"/>
  <c r="O27" i="8"/>
  <c r="M27" i="8"/>
  <c r="AA74" i="8"/>
  <c r="Y74" i="8"/>
  <c r="W74" i="8"/>
  <c r="U74" i="8"/>
  <c r="S74" i="8"/>
  <c r="Q74" i="8"/>
  <c r="O74" i="8"/>
  <c r="M74" i="8"/>
  <c r="AA79" i="8"/>
  <c r="Y79" i="8"/>
  <c r="W79" i="8"/>
  <c r="U79" i="8"/>
  <c r="S79" i="8"/>
  <c r="Q79" i="8"/>
  <c r="O79" i="8"/>
  <c r="M79" i="8"/>
  <c r="AA38" i="8"/>
  <c r="Y38" i="8"/>
  <c r="W38" i="8"/>
  <c r="U38" i="8"/>
  <c r="S38" i="8"/>
  <c r="Q38" i="8"/>
  <c r="O38" i="8"/>
  <c r="M38" i="8"/>
  <c r="AA52" i="8"/>
  <c r="Y52" i="8"/>
  <c r="W52" i="8"/>
  <c r="U52" i="8"/>
  <c r="S52" i="8"/>
  <c r="Q52" i="8"/>
  <c r="O52" i="8"/>
  <c r="M52" i="8"/>
  <c r="AA26" i="8"/>
  <c r="Y26" i="8"/>
  <c r="W26" i="8"/>
  <c r="U26" i="8"/>
  <c r="S26" i="8"/>
  <c r="Q26" i="8"/>
  <c r="O26" i="8"/>
  <c r="M26" i="8"/>
  <c r="AA33" i="8"/>
  <c r="Y33" i="8"/>
  <c r="W33" i="8"/>
  <c r="U33" i="8"/>
  <c r="S33" i="8"/>
  <c r="Q33" i="8"/>
  <c r="O33" i="8"/>
  <c r="M33" i="8"/>
  <c r="AA5" i="8"/>
  <c r="Y5" i="8"/>
  <c r="W5" i="8"/>
  <c r="U5" i="8"/>
  <c r="S5" i="8"/>
  <c r="Q5" i="8"/>
  <c r="O5" i="8"/>
  <c r="M5" i="8"/>
  <c r="AA10" i="8"/>
  <c r="Y10" i="8"/>
  <c r="W10" i="8"/>
  <c r="U10" i="8"/>
  <c r="S10" i="8"/>
  <c r="Q10" i="8"/>
  <c r="O10" i="8"/>
  <c r="M10" i="8"/>
  <c r="AA7" i="8"/>
  <c r="Y7" i="8"/>
  <c r="W7" i="8"/>
  <c r="U7" i="8"/>
  <c r="S7" i="8"/>
  <c r="Q7" i="8"/>
  <c r="O7" i="8"/>
  <c r="M7" i="8"/>
  <c r="AA53" i="8"/>
  <c r="Y53" i="8"/>
  <c r="W53" i="8"/>
  <c r="U53" i="8"/>
  <c r="S53" i="8"/>
  <c r="Q53" i="8"/>
  <c r="O53" i="8"/>
  <c r="M53" i="8"/>
  <c r="AA82" i="8"/>
  <c r="Y82" i="8"/>
  <c r="W82" i="8"/>
  <c r="U82" i="8"/>
  <c r="S82" i="8"/>
  <c r="Q82" i="8"/>
  <c r="O82" i="8"/>
  <c r="M82" i="8"/>
  <c r="AA77" i="8"/>
  <c r="Y77" i="8"/>
  <c r="W77" i="8"/>
  <c r="U77" i="8"/>
  <c r="S77" i="8"/>
  <c r="Q77" i="8"/>
  <c r="O77" i="8"/>
  <c r="M77" i="8"/>
  <c r="AA45" i="8"/>
  <c r="Y45" i="8"/>
  <c r="W45" i="8"/>
  <c r="U45" i="8"/>
  <c r="S45" i="8"/>
  <c r="Q45" i="8"/>
  <c r="O45" i="8"/>
  <c r="M45" i="8"/>
  <c r="AA61" i="8"/>
  <c r="Y61" i="8"/>
  <c r="W61" i="8"/>
  <c r="U61" i="8"/>
  <c r="S61" i="8"/>
  <c r="Q61" i="8"/>
  <c r="O61" i="8"/>
  <c r="M61" i="8"/>
  <c r="AA46" i="8"/>
  <c r="Y46" i="8"/>
  <c r="W46" i="8"/>
  <c r="U46" i="8"/>
  <c r="S46" i="8"/>
  <c r="Q46" i="8"/>
  <c r="O46" i="8"/>
  <c r="M46" i="8"/>
  <c r="AA84" i="8"/>
  <c r="Y84" i="8"/>
  <c r="W84" i="8"/>
  <c r="U84" i="8"/>
  <c r="S84" i="8"/>
  <c r="Q84" i="8"/>
  <c r="O84" i="8"/>
  <c r="M84" i="8"/>
  <c r="AA70" i="8"/>
  <c r="Y70" i="8"/>
  <c r="W70" i="8"/>
  <c r="U70" i="8"/>
  <c r="S70" i="8"/>
  <c r="Q70" i="8"/>
  <c r="O70" i="8"/>
  <c r="M70" i="8"/>
  <c r="AA47" i="8"/>
  <c r="Y47" i="8"/>
  <c r="W47" i="8"/>
  <c r="U47" i="8"/>
  <c r="S47" i="8"/>
  <c r="Q47" i="8"/>
  <c r="O47" i="8"/>
  <c r="M47" i="8"/>
  <c r="AA49" i="8"/>
  <c r="Y49" i="8"/>
  <c r="W49" i="8"/>
  <c r="U49" i="8"/>
  <c r="S49" i="8"/>
  <c r="Q49" i="8"/>
  <c r="O49" i="8"/>
  <c r="M49" i="8"/>
  <c r="AA88" i="8"/>
  <c r="Y88" i="8"/>
  <c r="W88" i="8"/>
  <c r="U88" i="8"/>
  <c r="S88" i="8"/>
  <c r="Q88" i="8"/>
  <c r="O88" i="8"/>
  <c r="M88" i="8"/>
  <c r="AA73" i="8"/>
  <c r="Y73" i="8"/>
  <c r="W73" i="8"/>
  <c r="U73" i="8"/>
  <c r="S73" i="8"/>
  <c r="Q73" i="8"/>
  <c r="O73" i="8"/>
  <c r="M73" i="8"/>
  <c r="AA13" i="8"/>
  <c r="Y13" i="8"/>
  <c r="W13" i="8"/>
  <c r="U13" i="8"/>
  <c r="S13" i="8"/>
  <c r="Q13" i="8"/>
  <c r="O13" i="8"/>
  <c r="M13" i="8"/>
  <c r="AA66" i="8"/>
  <c r="Y66" i="8"/>
  <c r="W66" i="8"/>
  <c r="U66" i="8"/>
  <c r="S66" i="8"/>
  <c r="Q66" i="8"/>
  <c r="O66" i="8"/>
  <c r="M66" i="8"/>
  <c r="AA55" i="8"/>
  <c r="Y55" i="8"/>
  <c r="W55" i="8"/>
  <c r="U55" i="8"/>
  <c r="S55" i="8"/>
  <c r="Q55" i="8"/>
  <c r="O55" i="8"/>
  <c r="M55" i="8"/>
  <c r="AA21" i="8"/>
  <c r="Y21" i="8"/>
  <c r="W21" i="8"/>
  <c r="U21" i="8"/>
  <c r="S21" i="8"/>
  <c r="Q21" i="8"/>
  <c r="O21" i="8"/>
  <c r="M21" i="8"/>
  <c r="AA31" i="8"/>
  <c r="Y31" i="8"/>
  <c r="W31" i="8"/>
  <c r="U31" i="8"/>
  <c r="S31" i="8"/>
  <c r="Q31" i="8"/>
  <c r="O31" i="8"/>
  <c r="M31" i="8"/>
  <c r="AA23" i="8"/>
  <c r="Y23" i="8"/>
  <c r="W23" i="8"/>
  <c r="U23" i="8"/>
  <c r="S23" i="8"/>
  <c r="Q23" i="8"/>
  <c r="O23" i="8"/>
  <c r="M23" i="8"/>
  <c r="AA83" i="8"/>
  <c r="Y83" i="8"/>
  <c r="W83" i="8"/>
  <c r="U83" i="8"/>
  <c r="S83" i="8"/>
  <c r="Q83" i="8"/>
  <c r="O83" i="8"/>
  <c r="M83" i="8"/>
  <c r="AA17" i="8"/>
  <c r="Y17" i="8"/>
  <c r="W17" i="8"/>
  <c r="U17" i="8"/>
  <c r="S17" i="8"/>
  <c r="Q17" i="8"/>
  <c r="O17" i="8"/>
  <c r="M17" i="8"/>
  <c r="AA43" i="8"/>
  <c r="Y43" i="8"/>
  <c r="W43" i="8"/>
  <c r="U43" i="8"/>
  <c r="S43" i="8"/>
  <c r="Q43" i="8"/>
  <c r="O43" i="8"/>
  <c r="M43" i="8"/>
  <c r="AA37" i="8"/>
  <c r="Y37" i="8"/>
  <c r="W37" i="8"/>
  <c r="U37" i="8"/>
  <c r="S37" i="8"/>
  <c r="Q37" i="8"/>
  <c r="O37" i="8"/>
  <c r="M37" i="8"/>
  <c r="AA6" i="8"/>
  <c r="Y6" i="8"/>
  <c r="W6" i="8"/>
  <c r="U6" i="8"/>
  <c r="S6" i="8"/>
  <c r="Q6" i="8"/>
  <c r="O6" i="8"/>
  <c r="M6" i="8"/>
  <c r="AA35" i="8"/>
  <c r="Y35" i="8"/>
  <c r="W35" i="8"/>
  <c r="U35" i="8"/>
  <c r="S35" i="8"/>
  <c r="Q35" i="8"/>
  <c r="O35" i="8"/>
  <c r="M35" i="8"/>
  <c r="AA24" i="8"/>
  <c r="Y24" i="8"/>
  <c r="W24" i="8"/>
  <c r="U24" i="8"/>
  <c r="S24" i="8"/>
  <c r="Q24" i="8"/>
  <c r="O24" i="8"/>
  <c r="M24" i="8"/>
  <c r="AA18" i="8"/>
  <c r="Y18" i="8"/>
  <c r="W18" i="8"/>
  <c r="U18" i="8"/>
  <c r="S18" i="8"/>
  <c r="Q18" i="8"/>
  <c r="O18" i="8"/>
  <c r="M18" i="8"/>
  <c r="AA3" i="8"/>
  <c r="Y3" i="8"/>
  <c r="W3" i="8"/>
  <c r="U3" i="8"/>
  <c r="S3" i="8"/>
  <c r="Q3" i="8"/>
  <c r="O3" i="8"/>
  <c r="M3" i="8"/>
  <c r="AA62" i="8"/>
  <c r="Y62" i="8"/>
  <c r="W62" i="8"/>
  <c r="U62" i="8"/>
  <c r="S62" i="8"/>
  <c r="Q62" i="8"/>
  <c r="O62" i="8"/>
  <c r="M62" i="8"/>
  <c r="AA8" i="8"/>
  <c r="Y8" i="8"/>
  <c r="W8" i="8"/>
  <c r="U8" i="8"/>
  <c r="S8" i="8"/>
  <c r="Q8" i="8"/>
  <c r="O8" i="8"/>
  <c r="M8" i="8"/>
  <c r="AA67" i="8"/>
  <c r="Y67" i="8"/>
  <c r="W67" i="8"/>
  <c r="U67" i="8"/>
  <c r="S67" i="8"/>
  <c r="Q67" i="8"/>
  <c r="O67" i="8"/>
  <c r="M67" i="8"/>
  <c r="AA22" i="8"/>
  <c r="Y22" i="8"/>
  <c r="W22" i="8"/>
  <c r="U22" i="8"/>
  <c r="S22" i="8"/>
  <c r="Q22" i="8"/>
  <c r="O22" i="8"/>
  <c r="M22" i="8"/>
  <c r="AA40" i="8"/>
  <c r="Y40" i="8"/>
  <c r="W40" i="8"/>
  <c r="U40" i="8"/>
  <c r="S40" i="8"/>
  <c r="Q40" i="8"/>
  <c r="O40" i="8"/>
  <c r="M40" i="8"/>
  <c r="AA36" i="8"/>
  <c r="Y36" i="8"/>
  <c r="W36" i="8"/>
  <c r="U36" i="8"/>
  <c r="S36" i="8"/>
  <c r="Q36" i="8"/>
  <c r="O36" i="8"/>
  <c r="M36" i="8"/>
  <c r="AA81" i="8"/>
  <c r="Y81" i="8"/>
  <c r="W81" i="8"/>
  <c r="U81" i="8"/>
  <c r="S81" i="8"/>
  <c r="Q81" i="8"/>
  <c r="O81" i="8"/>
  <c r="M81" i="8"/>
  <c r="AA14" i="8"/>
  <c r="Y14" i="8"/>
  <c r="W14" i="8"/>
  <c r="U14" i="8"/>
  <c r="S14" i="8"/>
  <c r="Q14" i="8"/>
  <c r="O14" i="8"/>
  <c r="M14" i="8"/>
  <c r="AA80" i="8"/>
  <c r="Y80" i="8"/>
  <c r="W80" i="8"/>
  <c r="U80" i="8"/>
  <c r="S80" i="8"/>
  <c r="Q80" i="8"/>
  <c r="O80" i="8"/>
  <c r="M80" i="8"/>
  <c r="AA11" i="8"/>
  <c r="Y11" i="8"/>
  <c r="W11" i="8"/>
  <c r="U11" i="8"/>
  <c r="S11" i="8"/>
  <c r="Q11" i="8"/>
  <c r="O11" i="8"/>
  <c r="M11" i="8"/>
  <c r="AA28" i="8"/>
  <c r="Y28" i="8"/>
  <c r="W28" i="8"/>
  <c r="U28" i="8"/>
  <c r="S28" i="8"/>
  <c r="Q28" i="8"/>
  <c r="O28" i="8"/>
  <c r="M28" i="8"/>
  <c r="AA15" i="8"/>
  <c r="Y15" i="8"/>
  <c r="W15" i="8"/>
  <c r="U15" i="8"/>
  <c r="S15" i="8"/>
  <c r="Q15" i="8"/>
  <c r="O15" i="8"/>
  <c r="M15" i="8"/>
  <c r="AA59" i="8"/>
  <c r="Y59" i="8"/>
  <c r="W59" i="8"/>
  <c r="U59" i="8"/>
  <c r="S59" i="8"/>
  <c r="Q59" i="8"/>
  <c r="O59" i="8"/>
  <c r="M59" i="8"/>
  <c r="AA29" i="8"/>
  <c r="Y29" i="8"/>
  <c r="W29" i="8"/>
  <c r="U29" i="8"/>
  <c r="S29" i="8"/>
  <c r="Q29" i="8"/>
  <c r="O29" i="8"/>
  <c r="M29" i="8"/>
  <c r="AA51" i="8"/>
  <c r="Y51" i="8"/>
  <c r="W51" i="8"/>
  <c r="U51" i="8"/>
  <c r="S51" i="8"/>
  <c r="Q51" i="8"/>
  <c r="O51" i="8"/>
  <c r="M51" i="8"/>
  <c r="AA41" i="8"/>
  <c r="Y41" i="8"/>
  <c r="W41" i="8"/>
  <c r="U41" i="8"/>
  <c r="S41" i="8"/>
  <c r="Q41" i="8"/>
  <c r="O41" i="8"/>
  <c r="M41" i="8"/>
  <c r="AA57" i="8"/>
  <c r="Y57" i="8"/>
  <c r="W57" i="8"/>
  <c r="U57" i="8"/>
  <c r="S57" i="8"/>
  <c r="Q57" i="8"/>
  <c r="O57" i="8"/>
  <c r="M57" i="8"/>
  <c r="AA68" i="8"/>
  <c r="Y68" i="8"/>
  <c r="W68" i="8"/>
  <c r="U68" i="8"/>
  <c r="S68" i="8"/>
  <c r="Q68" i="8"/>
  <c r="O68" i="8"/>
  <c r="M68" i="8"/>
  <c r="D48" i="17"/>
  <c r="D9" i="17"/>
  <c r="D87" i="17"/>
  <c r="D82" i="17"/>
  <c r="M4" i="2"/>
  <c r="L4" i="2"/>
  <c r="K4" i="2"/>
  <c r="J4" i="2"/>
  <c r="J9" i="2" s="1"/>
  <c r="J2" i="2"/>
  <c r="E87" i="17"/>
  <c r="E82" i="17"/>
  <c r="E48" i="17"/>
  <c r="F47" i="17"/>
  <c r="E9" i="17"/>
  <c r="E10" i="17" l="1"/>
  <c r="E14" i="17"/>
  <c r="E18" i="17"/>
  <c r="E22" i="17"/>
  <c r="E26" i="17"/>
  <c r="E36" i="17"/>
  <c r="E40" i="17"/>
  <c r="E44" i="17"/>
  <c r="E4" i="17"/>
  <c r="E8" i="17"/>
  <c r="E51" i="17"/>
  <c r="E54" i="17"/>
  <c r="E55" i="17"/>
  <c r="E58" i="17"/>
  <c r="E59" i="17"/>
  <c r="E62" i="17"/>
  <c r="E63" i="17"/>
  <c r="E66" i="17"/>
  <c r="E67" i="17"/>
  <c r="E70" i="17"/>
  <c r="E71" i="17"/>
  <c r="E74" i="17"/>
  <c r="E75" i="17"/>
  <c r="E79" i="17"/>
  <c r="D17" i="17"/>
  <c r="D21" i="17"/>
  <c r="D35" i="17"/>
  <c r="D39" i="17"/>
  <c r="D5" i="17"/>
  <c r="D43" i="17"/>
  <c r="D12" i="17"/>
  <c r="E23" i="17"/>
  <c r="F31" i="17"/>
  <c r="F38" i="17"/>
  <c r="F26" i="17"/>
  <c r="F42" i="17"/>
  <c r="F44" i="17"/>
  <c r="F83" i="17"/>
  <c r="B51" i="17"/>
  <c r="B16" i="17"/>
  <c r="B22" i="17"/>
  <c r="B48" i="17"/>
  <c r="B8" i="17"/>
  <c r="B74" i="17"/>
  <c r="F32" i="17"/>
  <c r="G46" i="17"/>
  <c r="G61" i="17"/>
  <c r="G68" i="17"/>
  <c r="F70" i="17"/>
  <c r="B35" i="17"/>
  <c r="G38" i="17"/>
  <c r="B40" i="17"/>
  <c r="G44" i="17"/>
  <c r="F8" i="17"/>
  <c r="F22" i="17"/>
  <c r="G27" i="17"/>
  <c r="B30" i="17"/>
  <c r="B32" i="17"/>
  <c r="B69" i="17"/>
  <c r="G75" i="17"/>
  <c r="G3" i="17"/>
  <c r="B4" i="17"/>
  <c r="F13" i="17"/>
  <c r="G19" i="17"/>
  <c r="G21" i="17"/>
  <c r="B26" i="17"/>
  <c r="B37" i="17"/>
  <c r="G56" i="17"/>
  <c r="B76" i="17"/>
  <c r="B83" i="17"/>
  <c r="B10" i="17"/>
  <c r="G11" i="17"/>
  <c r="B13" i="17"/>
  <c r="B18" i="17"/>
  <c r="B47" i="17"/>
  <c r="F54" i="17"/>
  <c r="G72" i="17"/>
  <c r="G73" i="17"/>
  <c r="B81" i="17"/>
  <c r="B82" i="17"/>
  <c r="C29" i="17"/>
  <c r="F43" i="17"/>
  <c r="G7" i="17"/>
  <c r="B20" i="17"/>
  <c r="B31" i="17"/>
  <c r="B43" i="17"/>
  <c r="F65" i="17"/>
  <c r="G24" i="17"/>
  <c r="B25" i="17"/>
  <c r="B6" i="17"/>
  <c r="G13" i="17"/>
  <c r="G16" i="17"/>
  <c r="F18" i="17"/>
  <c r="B49" i="17"/>
  <c r="G29" i="17"/>
  <c r="F63" i="17"/>
  <c r="B66" i="17"/>
  <c r="F78" i="17"/>
  <c r="G88" i="17"/>
  <c r="F10" i="17"/>
  <c r="B14" i="17"/>
  <c r="G15" i="17"/>
  <c r="B21" i="17"/>
  <c r="F21" i="17"/>
  <c r="G25" i="17"/>
  <c r="B33" i="17"/>
  <c r="G34" i="17"/>
  <c r="B36" i="17"/>
  <c r="F36" i="17"/>
  <c r="F39" i="17"/>
  <c r="B41" i="17"/>
  <c r="G43" i="17"/>
  <c r="B44" i="17"/>
  <c r="F49" i="17"/>
  <c r="F53" i="17"/>
  <c r="F58" i="17"/>
  <c r="G60" i="17"/>
  <c r="B62" i="17"/>
  <c r="G76" i="17"/>
  <c r="B77" i="17"/>
  <c r="F82" i="17"/>
  <c r="G84" i="17"/>
  <c r="B86" i="17"/>
  <c r="F3" i="17"/>
  <c r="F4" i="17"/>
  <c r="D7" i="17"/>
  <c r="D10" i="17"/>
  <c r="E11" i="17"/>
  <c r="B17" i="17"/>
  <c r="E20" i="17"/>
  <c r="D23" i="17"/>
  <c r="E25" i="17"/>
  <c r="D26" i="17"/>
  <c r="E27" i="17"/>
  <c r="D28" i="17"/>
  <c r="E29" i="17"/>
  <c r="B3" i="17"/>
  <c r="D3" i="17"/>
  <c r="E7" i="17"/>
  <c r="D8" i="17"/>
  <c r="C9" i="17"/>
  <c r="G12" i="17"/>
  <c r="E16" i="17"/>
  <c r="G17" i="17"/>
  <c r="D19" i="17"/>
  <c r="E21" i="17"/>
  <c r="D22" i="17"/>
  <c r="G23" i="17"/>
  <c r="D24" i="17"/>
  <c r="C28" i="17"/>
  <c r="E28" i="17"/>
  <c r="G5" i="17"/>
  <c r="E5" i="17"/>
  <c r="D6" i="17"/>
  <c r="B12" i="17"/>
  <c r="E12" i="17"/>
  <c r="D13" i="17"/>
  <c r="F14" i="17"/>
  <c r="D15" i="17"/>
  <c r="E17" i="17"/>
  <c r="D18" i="17"/>
  <c r="E19" i="17"/>
  <c r="D20" i="17"/>
  <c r="B28" i="17"/>
  <c r="D32" i="17"/>
  <c r="E3" i="17"/>
  <c r="D4" i="17"/>
  <c r="C4" i="17"/>
  <c r="G6" i="17"/>
  <c r="E6" i="17"/>
  <c r="B7" i="17"/>
  <c r="D11" i="17"/>
  <c r="E13" i="17"/>
  <c r="D14" i="17"/>
  <c r="E15" i="17"/>
  <c r="D16" i="17"/>
  <c r="G20" i="17"/>
  <c r="B24" i="17"/>
  <c r="E24" i="17"/>
  <c r="D25" i="17"/>
  <c r="D27" i="17"/>
  <c r="F29" i="17"/>
  <c r="D29" i="17"/>
  <c r="F34" i="17"/>
  <c r="E35" i="17"/>
  <c r="D36" i="17"/>
  <c r="E37" i="17"/>
  <c r="E38" i="17"/>
  <c r="B39" i="17"/>
  <c r="D44" i="17"/>
  <c r="E45" i="17"/>
  <c r="D47" i="17"/>
  <c r="D2" i="17"/>
  <c r="G31" i="17"/>
  <c r="D31" i="17"/>
  <c r="E32" i="17"/>
  <c r="D33" i="17"/>
  <c r="D34" i="17"/>
  <c r="G39" i="17"/>
  <c r="E39" i="17"/>
  <c r="D41" i="17"/>
  <c r="D42" i="17"/>
  <c r="B45" i="17"/>
  <c r="E46" i="17"/>
  <c r="E47" i="17"/>
  <c r="D50" i="17"/>
  <c r="D51" i="17"/>
  <c r="E2" i="17"/>
  <c r="E31" i="17"/>
  <c r="E33" i="17"/>
  <c r="E34" i="17"/>
  <c r="D40" i="17"/>
  <c r="E41" i="17"/>
  <c r="E42" i="17"/>
  <c r="F46" i="17"/>
  <c r="G35" i="17"/>
  <c r="D37" i="17"/>
  <c r="D38" i="17"/>
  <c r="G42" i="17"/>
  <c r="E43" i="17"/>
  <c r="D45" i="17"/>
  <c r="D46" i="17"/>
  <c r="G52" i="17"/>
  <c r="D52" i="17"/>
  <c r="D53" i="17"/>
  <c r="D55" i="17"/>
  <c r="E56" i="17"/>
  <c r="B57" i="17"/>
  <c r="E57" i="17"/>
  <c r="B58" i="17"/>
  <c r="D58" i="17"/>
  <c r="D68" i="17"/>
  <c r="D69" i="17"/>
  <c r="D71" i="17"/>
  <c r="E72" i="17"/>
  <c r="B73" i="17"/>
  <c r="E73" i="17"/>
  <c r="D74" i="17"/>
  <c r="B50" i="17"/>
  <c r="E50" i="17"/>
  <c r="F51" i="17"/>
  <c r="E52" i="17"/>
  <c r="B53" i="17"/>
  <c r="E53" i="17"/>
  <c r="B54" i="17"/>
  <c r="D54" i="17"/>
  <c r="G57" i="17"/>
  <c r="F59" i="17"/>
  <c r="D64" i="17"/>
  <c r="D65" i="17"/>
  <c r="F66" i="17"/>
  <c r="D67" i="17"/>
  <c r="E68" i="17"/>
  <c r="E69" i="17"/>
  <c r="B70" i="17"/>
  <c r="D70" i="17"/>
  <c r="G74" i="17"/>
  <c r="E49" i="17"/>
  <c r="G53" i="17"/>
  <c r="F55" i="17"/>
  <c r="D60" i="17"/>
  <c r="D61" i="17"/>
  <c r="D63" i="17"/>
  <c r="G64" i="17"/>
  <c r="E64" i="17"/>
  <c r="B65" i="17"/>
  <c r="E65" i="17"/>
  <c r="D66" i="17"/>
  <c r="G69" i="17"/>
  <c r="F73" i="17"/>
  <c r="F74" i="17"/>
  <c r="D56" i="17"/>
  <c r="D57" i="17"/>
  <c r="D59" i="17"/>
  <c r="E60" i="17"/>
  <c r="B61" i="17"/>
  <c r="E61" i="17"/>
  <c r="D62" i="17"/>
  <c r="G65" i="17"/>
  <c r="F67" i="17"/>
  <c r="F69" i="17"/>
  <c r="D72" i="17"/>
  <c r="D73" i="17"/>
  <c r="D75" i="17"/>
  <c r="G77" i="17"/>
  <c r="E78" i="17"/>
  <c r="B79" i="17"/>
  <c r="D79" i="17"/>
  <c r="G80" i="17"/>
  <c r="E80" i="17"/>
  <c r="E81" i="17"/>
  <c r="D83" i="17"/>
  <c r="B84" i="17"/>
  <c r="G85" i="17"/>
  <c r="G86" i="17"/>
  <c r="E86" i="17"/>
  <c r="B87" i="17"/>
  <c r="F75" i="17"/>
  <c r="F77" i="17"/>
  <c r="G79" i="17"/>
  <c r="B80" i="17"/>
  <c r="G81" i="17"/>
  <c r="G82" i="17"/>
  <c r="G83" i="17"/>
  <c r="F86" i="17"/>
  <c r="G87" i="17"/>
  <c r="B88" i="17"/>
  <c r="D88" i="17"/>
  <c r="D76" i="17"/>
  <c r="D77" i="17"/>
  <c r="F79" i="17"/>
  <c r="E83" i="17"/>
  <c r="D84" i="17"/>
  <c r="D85" i="17"/>
  <c r="F87" i="17"/>
  <c r="E88" i="17"/>
  <c r="B75" i="17"/>
  <c r="E76" i="17"/>
  <c r="E77" i="17"/>
  <c r="B78" i="17"/>
  <c r="D78" i="17"/>
  <c r="D80" i="17"/>
  <c r="D81" i="17"/>
  <c r="E84" i="17"/>
  <c r="B85" i="17"/>
  <c r="E85" i="17"/>
  <c r="D86" i="17"/>
  <c r="F71" i="17" l="1"/>
  <c r="F35" i="17"/>
  <c r="F7" i="17"/>
  <c r="F25" i="17"/>
  <c r="F40" i="17"/>
  <c r="F50" i="17"/>
  <c r="B2" i="17"/>
  <c r="F57" i="17"/>
  <c r="F61" i="17"/>
  <c r="F17" i="17"/>
  <c r="F62" i="17"/>
  <c r="G51" i="17"/>
  <c r="C50" i="17"/>
  <c r="G36" i="17"/>
  <c r="C45" i="17"/>
  <c r="G37" i="17"/>
  <c r="B34" i="17"/>
  <c r="G47" i="17"/>
  <c r="C46" i="17"/>
  <c r="F33" i="17"/>
  <c r="C27" i="17"/>
  <c r="C11" i="17"/>
  <c r="G32" i="17"/>
  <c r="F28" i="17"/>
  <c r="F23" i="17"/>
  <c r="C12" i="17"/>
  <c r="F5" i="17"/>
  <c r="C32" i="17"/>
  <c r="C21" i="17"/>
  <c r="C13" i="17"/>
  <c r="C3" i="17"/>
  <c r="G10" i="17"/>
  <c r="G26" i="17"/>
  <c r="G22" i="17"/>
  <c r="G18" i="17"/>
  <c r="G14" i="17"/>
  <c r="F9" i="17"/>
  <c r="C75" i="17"/>
  <c r="C72" i="17"/>
  <c r="C56" i="17"/>
  <c r="F72" i="17"/>
  <c r="F68" i="17"/>
  <c r="F64" i="17"/>
  <c r="F60" i="17"/>
  <c r="F56" i="17"/>
  <c r="C49" i="17"/>
  <c r="C74" i="17"/>
  <c r="B67" i="17"/>
  <c r="G62" i="17"/>
  <c r="C58" i="17"/>
  <c r="B72" i="17"/>
  <c r="B68" i="17"/>
  <c r="B64" i="17"/>
  <c r="B60" i="17"/>
  <c r="B56" i="17"/>
  <c r="G50" i="17"/>
  <c r="C43" i="17"/>
  <c r="C35" i="17"/>
  <c r="G40" i="17"/>
  <c r="C36" i="17"/>
  <c r="B46" i="17"/>
  <c r="C41" i="17"/>
  <c r="G33" i="17"/>
  <c r="G49" i="17"/>
  <c r="F45" i="17"/>
  <c r="C42" i="17"/>
  <c r="C30" i="17"/>
  <c r="C23" i="17"/>
  <c r="C5" i="17"/>
  <c r="D30" i="17"/>
  <c r="F27" i="17"/>
  <c r="C16" i="17"/>
  <c r="F11" i="17"/>
  <c r="B29" i="17"/>
  <c r="F20" i="17"/>
  <c r="F12" i="17"/>
  <c r="B9" i="17"/>
  <c r="B5" i="17"/>
  <c r="G28" i="17"/>
  <c r="C26" i="17"/>
  <c r="C22" i="17"/>
  <c r="C18" i="17"/>
  <c r="C14" i="17"/>
  <c r="G8" i="17"/>
  <c r="C60" i="17"/>
  <c r="C73" i="17"/>
  <c r="C69" i="17"/>
  <c r="C65" i="17"/>
  <c r="C61" i="17"/>
  <c r="C57" i="17"/>
  <c r="C53" i="17"/>
  <c r="C70" i="17"/>
  <c r="B63" i="17"/>
  <c r="G58" i="17"/>
  <c r="C54" i="17"/>
  <c r="C79" i="17"/>
  <c r="C84" i="17"/>
  <c r="F84" i="17"/>
  <c r="C81" i="17"/>
  <c r="F76" i="17"/>
  <c r="G78" i="17"/>
  <c r="C88" i="17"/>
  <c r="F80" i="17"/>
  <c r="C86" i="17"/>
  <c r="C78" i="17"/>
  <c r="C68" i="17"/>
  <c r="C52" i="17"/>
  <c r="B71" i="17"/>
  <c r="G66" i="17"/>
  <c r="C62" i="17"/>
  <c r="B55" i="17"/>
  <c r="G71" i="17"/>
  <c r="G67" i="17"/>
  <c r="G63" i="17"/>
  <c r="G59" i="17"/>
  <c r="G55" i="17"/>
  <c r="G48" i="17"/>
  <c r="C31" i="17"/>
  <c r="C40" i="17"/>
  <c r="G45" i="17"/>
  <c r="B42" i="17"/>
  <c r="C37" i="17"/>
  <c r="C51" i="17"/>
  <c r="F48" i="17"/>
  <c r="F41" i="17"/>
  <c r="C38" i="17"/>
  <c r="C19" i="17"/>
  <c r="C20" i="17"/>
  <c r="F15" i="17"/>
  <c r="F2" i="17"/>
  <c r="C25" i="17"/>
  <c r="C17" i="17"/>
  <c r="G9" i="17"/>
  <c r="C7" i="17"/>
  <c r="G2" i="17"/>
  <c r="C8" i="17"/>
  <c r="C83" i="17"/>
  <c r="C80" i="17"/>
  <c r="F88" i="17"/>
  <c r="C85" i="17"/>
  <c r="C77" i="17"/>
  <c r="F81" i="17"/>
  <c r="C87" i="17"/>
  <c r="C76" i="17"/>
  <c r="F85" i="17"/>
  <c r="C82" i="17"/>
  <c r="C64" i="17"/>
  <c r="C48" i="17"/>
  <c r="G70" i="17"/>
  <c r="C66" i="17"/>
  <c r="B59" i="17"/>
  <c r="G54" i="17"/>
  <c r="C71" i="17"/>
  <c r="C67" i="17"/>
  <c r="C63" i="17"/>
  <c r="C59" i="17"/>
  <c r="C55" i="17"/>
  <c r="B52" i="17"/>
  <c r="C39" i="17"/>
  <c r="C44" i="17"/>
  <c r="F52" i="17"/>
  <c r="C47" i="17"/>
  <c r="G41" i="17"/>
  <c r="B38" i="17"/>
  <c r="C33" i="17"/>
  <c r="D49" i="17"/>
  <c r="F37" i="17"/>
  <c r="C34" i="17"/>
  <c r="E30" i="17"/>
  <c r="C15" i="17"/>
  <c r="F30" i="17"/>
  <c r="C24" i="17"/>
  <c r="F19" i="17"/>
  <c r="C6" i="17"/>
  <c r="G4" i="17"/>
  <c r="G30" i="17"/>
  <c r="F24" i="17"/>
  <c r="F16" i="17"/>
  <c r="F6" i="17"/>
  <c r="B11" i="17"/>
  <c r="B27" i="17"/>
  <c r="B23" i="17"/>
  <c r="B19" i="17"/>
  <c r="B15" i="17"/>
  <c r="C10" i="17"/>
  <c r="C2" i="17" l="1"/>
  <c r="D61" i="8" l="1"/>
  <c r="D83" i="8"/>
  <c r="D67" i="8"/>
  <c r="D51" i="8"/>
  <c r="D49" i="8"/>
  <c r="D45" i="8"/>
  <c r="D52" i="8"/>
  <c r="D62" i="8"/>
  <c r="D44" i="8"/>
  <c r="D9" i="8"/>
  <c r="D12" i="8"/>
  <c r="D56" i="8"/>
  <c r="D53" i="8"/>
  <c r="D86" i="8"/>
  <c r="D41" i="8"/>
  <c r="D33" i="8"/>
  <c r="D6" i="8"/>
  <c r="D58" i="8"/>
  <c r="D20" i="8"/>
  <c r="D13" i="8"/>
  <c r="D24" i="8"/>
  <c r="D22" i="8"/>
  <c r="D34" i="8"/>
  <c r="D76" i="8"/>
  <c r="D43" i="8"/>
  <c r="D19" i="8"/>
  <c r="D69" i="8"/>
  <c r="D7" i="8"/>
  <c r="D78" i="8"/>
  <c r="D29" i="8"/>
  <c r="D36" i="8"/>
  <c r="D55" i="8"/>
  <c r="D28" i="8"/>
  <c r="D26" i="8"/>
  <c r="D15" i="8"/>
  <c r="D81" i="8"/>
  <c r="D87" i="8"/>
  <c r="D38" i="8"/>
  <c r="D37" i="8"/>
  <c r="D31" i="8"/>
  <c r="D60" i="8"/>
  <c r="D42" i="8"/>
  <c r="D71" i="8"/>
  <c r="D32" i="8"/>
  <c r="D65" i="8"/>
  <c r="D59" i="8"/>
  <c r="D64" i="8"/>
  <c r="D74" i="8"/>
  <c r="D68" i="8"/>
  <c r="D70" i="8"/>
  <c r="D77" i="8"/>
  <c r="D17" i="8"/>
  <c r="D50" i="8"/>
  <c r="D23" i="8"/>
  <c r="D10" i="8"/>
  <c r="D18" i="8"/>
  <c r="D21" i="8"/>
  <c r="D16" i="8"/>
  <c r="D27" i="8"/>
  <c r="D40" i="8"/>
  <c r="D39" i="8"/>
  <c r="D46" i="8"/>
  <c r="D54" i="8"/>
  <c r="D30" i="8"/>
  <c r="D5" i="8"/>
  <c r="D57" i="8"/>
  <c r="D75" i="8"/>
  <c r="D79" i="8"/>
  <c r="D80" i="8"/>
  <c r="D4" i="8"/>
  <c r="D82" i="8"/>
  <c r="D3" i="8"/>
  <c r="D8" i="8"/>
  <c r="D47" i="8"/>
  <c r="D14" i="8"/>
  <c r="D11" i="8"/>
  <c r="D25" i="8"/>
  <c r="D88" i="8"/>
  <c r="D66" i="8"/>
  <c r="D35" i="8"/>
  <c r="D84" i="8"/>
  <c r="D72" i="8"/>
  <c r="D48" i="8"/>
  <c r="D85" i="8"/>
  <c r="D73" i="8"/>
  <c r="D63" i="8"/>
  <c r="C63" i="8" l="1"/>
  <c r="B63" i="8"/>
  <c r="C47" i="8"/>
  <c r="B47" i="8"/>
  <c r="C85" i="8"/>
  <c r="B85" i="8"/>
  <c r="B35" i="8"/>
  <c r="C35" i="8"/>
  <c r="C11" i="8"/>
  <c r="B11" i="8"/>
  <c r="B3" i="8"/>
  <c r="C3" i="8"/>
  <c r="B79" i="8"/>
  <c r="C79" i="8"/>
  <c r="B30" i="8"/>
  <c r="C30" i="8"/>
  <c r="C40" i="8"/>
  <c r="B40" i="8"/>
  <c r="B18" i="8"/>
  <c r="C18" i="8"/>
  <c r="B17" i="8"/>
  <c r="C17" i="8"/>
  <c r="B74" i="8"/>
  <c r="C74" i="8"/>
  <c r="C32" i="8"/>
  <c r="B32" i="8"/>
  <c r="B31" i="8"/>
  <c r="C31" i="8"/>
  <c r="B81" i="8"/>
  <c r="C81" i="8"/>
  <c r="C55" i="8"/>
  <c r="B55" i="8"/>
  <c r="C7" i="8"/>
  <c r="B7" i="8"/>
  <c r="B76" i="8"/>
  <c r="C76" i="8"/>
  <c r="B13" i="8"/>
  <c r="C13" i="8"/>
  <c r="B33" i="8"/>
  <c r="C33" i="8"/>
  <c r="B56" i="8"/>
  <c r="C56" i="8"/>
  <c r="B62" i="8"/>
  <c r="C62" i="8"/>
  <c r="B51" i="8"/>
  <c r="C51" i="8"/>
  <c r="B48" i="8"/>
  <c r="C48" i="8"/>
  <c r="B66" i="8"/>
  <c r="C66" i="8"/>
  <c r="B14" i="8"/>
  <c r="C14" i="8"/>
  <c r="B82" i="8"/>
  <c r="C82" i="8"/>
  <c r="B75" i="8"/>
  <c r="C75" i="8"/>
  <c r="B54" i="8"/>
  <c r="C54" i="8"/>
  <c r="C27" i="8"/>
  <c r="B27" i="8"/>
  <c r="B10" i="8"/>
  <c r="C10" i="8"/>
  <c r="C77" i="8"/>
  <c r="B77" i="8"/>
  <c r="B64" i="8"/>
  <c r="C64" i="8"/>
  <c r="C71" i="8"/>
  <c r="B71" i="8"/>
  <c r="B37" i="8"/>
  <c r="C37" i="8"/>
  <c r="B15" i="8"/>
  <c r="C15" i="8"/>
  <c r="C36" i="8"/>
  <c r="B36" i="8"/>
  <c r="B69" i="8"/>
  <c r="C69" i="8"/>
  <c r="B34" i="8"/>
  <c r="C34" i="8"/>
  <c r="C20" i="8"/>
  <c r="B20" i="8"/>
  <c r="B41" i="8"/>
  <c r="C41" i="8"/>
  <c r="C12" i="8"/>
  <c r="B12" i="8"/>
  <c r="B52" i="8"/>
  <c r="C52" i="8"/>
  <c r="B67" i="8"/>
  <c r="C67" i="8"/>
  <c r="C4" i="8"/>
  <c r="B4" i="8"/>
  <c r="B46" i="8"/>
  <c r="C46" i="8"/>
  <c r="C16" i="8"/>
  <c r="B16" i="8"/>
  <c r="B23" i="8"/>
  <c r="C23" i="8"/>
  <c r="B70" i="8"/>
  <c r="C70" i="8"/>
  <c r="B59" i="8"/>
  <c r="C59" i="8"/>
  <c r="B42" i="8"/>
  <c r="C42" i="8"/>
  <c r="B38" i="8"/>
  <c r="C38" i="8"/>
  <c r="B26" i="8"/>
  <c r="C26" i="8"/>
  <c r="B29" i="8"/>
  <c r="C29" i="8"/>
  <c r="B19" i="8"/>
  <c r="C19" i="8"/>
  <c r="B22" i="8"/>
  <c r="C22" i="8"/>
  <c r="B58" i="8"/>
  <c r="C58" i="8"/>
  <c r="B86" i="8"/>
  <c r="C86" i="8"/>
  <c r="B9" i="8"/>
  <c r="C9" i="8"/>
  <c r="B45" i="8"/>
  <c r="C45" i="8"/>
  <c r="C83" i="8"/>
  <c r="B83" i="8"/>
  <c r="B72" i="8"/>
  <c r="C72" i="8"/>
  <c r="B88" i="8"/>
  <c r="C88" i="8"/>
  <c r="B57" i="8"/>
  <c r="C57" i="8"/>
  <c r="B73" i="8"/>
  <c r="C73" i="8"/>
  <c r="B84" i="8"/>
  <c r="C84" i="8"/>
  <c r="B25" i="8"/>
  <c r="C25" i="8"/>
  <c r="C8" i="8"/>
  <c r="B8" i="8"/>
  <c r="B80" i="8"/>
  <c r="C80" i="8"/>
  <c r="B5" i="8"/>
  <c r="C5" i="8"/>
  <c r="B39" i="8"/>
  <c r="C39" i="8"/>
  <c r="B21" i="8"/>
  <c r="C21" i="8"/>
  <c r="B50" i="8"/>
  <c r="C50" i="8"/>
  <c r="B68" i="8"/>
  <c r="C68" i="8"/>
  <c r="B65" i="8"/>
  <c r="C65" i="8"/>
  <c r="B60" i="8"/>
  <c r="C60" i="8"/>
  <c r="B87" i="8"/>
  <c r="C87" i="8"/>
  <c r="C28" i="8"/>
  <c r="B28" i="8"/>
  <c r="B78" i="8"/>
  <c r="C78" i="8"/>
  <c r="C43" i="8"/>
  <c r="B43" i="8"/>
  <c r="C24" i="8"/>
  <c r="B24" i="8"/>
  <c r="B6" i="8"/>
  <c r="C6" i="8"/>
  <c r="B53" i="8"/>
  <c r="C53" i="8"/>
  <c r="C44" i="8"/>
  <c r="B44" i="8"/>
  <c r="B49" i="8"/>
  <c r="C49" i="8"/>
  <c r="B61" i="8"/>
  <c r="C61" i="8"/>
</calcChain>
</file>

<file path=xl/sharedStrings.xml><?xml version="1.0" encoding="utf-8"?>
<sst xmlns="http://schemas.openxmlformats.org/spreadsheetml/2006/main" count="1280" uniqueCount="225">
  <si>
    <t>Регион (по территории преимущественного использования)</t>
  </si>
  <si>
    <t>Адыгея</t>
  </si>
  <si>
    <t>Алтай</t>
  </si>
  <si>
    <t>Алтайский</t>
  </si>
  <si>
    <t>Амурская</t>
  </si>
  <si>
    <t>Архангельская</t>
  </si>
  <si>
    <t>Астраханская</t>
  </si>
  <si>
    <t>Байконур</t>
  </si>
  <si>
    <t>Башкортостан</t>
  </si>
  <si>
    <t>Белгородская</t>
  </si>
  <si>
    <t>Брянская</t>
  </si>
  <si>
    <t>Бурятия</t>
  </si>
  <si>
    <t>Владимирская</t>
  </si>
  <si>
    <t>Волгоградская</t>
  </si>
  <si>
    <t>Вологодская</t>
  </si>
  <si>
    <t>Воронежская</t>
  </si>
  <si>
    <t>Дагестан</t>
  </si>
  <si>
    <t>Еврейская</t>
  </si>
  <si>
    <t>Забайкальский</t>
  </si>
  <si>
    <t>Ивановская</t>
  </si>
  <si>
    <t>Ингушетия</t>
  </si>
  <si>
    <t>Иркутская</t>
  </si>
  <si>
    <t>Кабардино-Балкарская</t>
  </si>
  <si>
    <t>Калининградская</t>
  </si>
  <si>
    <t>Калмыкия</t>
  </si>
  <si>
    <t>Калужская</t>
  </si>
  <si>
    <t>Камчатский</t>
  </si>
  <si>
    <t>Карачаево-Черкесская</t>
  </si>
  <si>
    <t>Карелия</t>
  </si>
  <si>
    <t>Кемеровская</t>
  </si>
  <si>
    <t>Кировская</t>
  </si>
  <si>
    <t>Коми</t>
  </si>
  <si>
    <t>Костромская</t>
  </si>
  <si>
    <t>Краснодарский</t>
  </si>
  <si>
    <t>Красноярский</t>
  </si>
  <si>
    <t>Крым</t>
  </si>
  <si>
    <t>Курганская</t>
  </si>
  <si>
    <t>Курская</t>
  </si>
  <si>
    <t>Ленинградская</t>
  </si>
  <si>
    <t>Липецкая</t>
  </si>
  <si>
    <t>Магаданская</t>
  </si>
  <si>
    <t>Марий Эл</t>
  </si>
  <si>
    <t>Мордовия</t>
  </si>
  <si>
    <t>Москва</t>
  </si>
  <si>
    <t>Московская</t>
  </si>
  <si>
    <t>Мурманская</t>
  </si>
  <si>
    <t>Ненецкий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</si>
  <si>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</si>
  <si>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</si>
  <si>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</si>
  <si>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</si>
  <si>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</si>
  <si>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</si>
  <si>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Пензенская</t>
  </si>
  <si>
    <t>Пермский</t>
  </si>
  <si>
    <t>Приморский</t>
  </si>
  <si>
    <t>Псковская</t>
  </si>
  <si>
    <t>Ростовская</t>
  </si>
  <si>
    <t>Рязанская</t>
  </si>
  <si>
    <t>Самарская</t>
  </si>
  <si>
    <t>Санкт-Петербург</t>
  </si>
  <si>
    <t>Саратовская</t>
  </si>
  <si>
    <t>Саха /Якутия/</t>
  </si>
  <si>
    <t>Сахалинская</t>
  </si>
  <si>
    <t>Свердловская</t>
  </si>
  <si>
    <t>Севастополь</t>
  </si>
  <si>
    <t>Северная Осетия - Алания</t>
  </si>
  <si>
    <t>Смоленская</t>
  </si>
  <si>
    <t>Ставропольский</t>
  </si>
  <si>
    <t>Тамбовская</t>
  </si>
  <si>
    <t>Татарстан</t>
  </si>
  <si>
    <t>Тверская</t>
  </si>
  <si>
    <t>Томская</t>
  </si>
  <si>
    <t>Тульская</t>
  </si>
  <si>
    <t>Тыва</t>
  </si>
  <si>
    <t>Тюменская</t>
  </si>
  <si>
    <t>Удмуртская</t>
  </si>
  <si>
    <t>Ульяновская</t>
  </si>
  <si>
    <t>Хабаровский</t>
  </si>
  <si>
    <t>Хакасия</t>
  </si>
  <si>
    <t>Ханты-Мансийский Автономный округ - Югра</t>
  </si>
  <si>
    <t>Челябинская</t>
  </si>
  <si>
    <t>Чеченская</t>
  </si>
  <si>
    <t>Чувашская Республика</t>
  </si>
  <si>
    <t>Чукотский</t>
  </si>
  <si>
    <t>Ямало-Ненецкий</t>
  </si>
  <si>
    <t>Ярославская</t>
  </si>
  <si>
    <t>Средняя выплата</t>
  </si>
  <si>
    <t>РФ</t>
  </si>
  <si>
    <t>Частота страховых случаев</t>
  </si>
  <si>
    <t>Отношение судебных расходов к сумме основного требования</t>
  </si>
  <si>
    <t>Чувашская</t>
  </si>
  <si>
    <t>Саха (Якутия)</t>
  </si>
  <si>
    <t>Место</t>
  </si>
  <si>
    <t xml:space="preserve">Сумма мест </t>
  </si>
  <si>
    <t>Отношение судебных к несудебным</t>
  </si>
  <si>
    <t>Итоговое место</t>
  </si>
  <si>
    <t>Снижение прироста договоров</t>
  </si>
  <si>
    <t>Уровень выплат с учетом РВД</t>
  </si>
  <si>
    <t>Дальневосточный федеральный округ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</si>
  <si>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</si>
  <si>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</si>
  <si>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</si>
  <si>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</si>
  <si>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</si>
  <si>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Сахалинская область</t>
  </si>
  <si>
    <t>Хабаровский край</t>
  </si>
  <si>
    <t>Чукотский автономный округ</t>
  </si>
  <si>
    <t>Республика Саха (Якутия)</t>
  </si>
  <si>
    <t>Южный федеральный округ</t>
  </si>
  <si>
    <t>Северо-Кавказский федеральный округ</t>
  </si>
  <si>
    <t>Северо-Западный федеральный округ</t>
  </si>
  <si>
    <t>Центральный федеральный округ</t>
  </si>
  <si>
    <t>Уральский федеральный округ</t>
  </si>
  <si>
    <t>Приволжский федеральный округ</t>
  </si>
  <si>
    <t>Сибирский федеральный округ</t>
  </si>
  <si>
    <t>Алтайский край</t>
  </si>
  <si>
    <t>Краснодарский край</t>
  </si>
  <si>
    <t>Красноярский край</t>
  </si>
  <si>
    <t>Ставропольский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</si>
  <si>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</si>
  <si>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</si>
  <si>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</si>
  <si>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</si>
  <si>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</si>
  <si>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</si>
  <si>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</si>
  <si>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</si>
  <si>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Нижегородская область</t>
  </si>
  <si>
    <t>Ивановская область</t>
  </si>
  <si>
    <t>Иркутская область</t>
  </si>
  <si>
    <t>Республика Ингушетия</t>
  </si>
  <si>
    <t>Калининградская область</t>
  </si>
  <si>
    <t>Тверская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</si>
  <si>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</si>
  <si>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</si>
  <si>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</si>
  <si>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</si>
  <si>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Республика Крым</t>
  </si>
  <si>
    <t>Самарская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</si>
  <si>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</si>
  <si>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</si>
  <si>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</si>
  <si>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</si>
  <si>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</si>
  <si>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</si>
  <si>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</si>
  <si>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</si>
  <si>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</si>
  <si>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</si>
  <si>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</si>
  <si>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</si>
  <si>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</si>
  <si>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</si>
  <si>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</si>
  <si>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</si>
  <si>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Саратовская область</t>
  </si>
  <si>
    <t>Свердловская область</t>
  </si>
  <si>
    <t>Смоленская область</t>
  </si>
  <si>
    <t>Тамбовская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</si>
  <si>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</si>
  <si>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</si>
  <si>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</si>
  <si>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</si>
  <si>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</si>
  <si>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</si>
  <si>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</si>
  <si>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</si>
  <si>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</si>
  <si>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</si>
  <si>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</si>
  <si>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Кабардино-Балкарская Республика</t>
  </si>
  <si>
    <t>Республика Алтай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</si>
  <si>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</si>
  <si>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</si>
  <si>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</si>
  <si>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</si>
  <si>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</si>
  <si>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Северная Осетия-Алания</t>
  </si>
  <si>
    <t>Карачаево-Черкесская Республика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</si>
  <si>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</si>
  <si>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</si>
  <si>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</si>
  <si>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</si>
  <si>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</si>
  <si>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2016 год</t>
  </si>
  <si>
    <t>9 мес 2016</t>
  </si>
  <si>
    <t>6 мес 2016</t>
  </si>
  <si>
    <t>изм 1 кв к 2016</t>
  </si>
  <si>
    <t>изм 2016 к  9 мес 2016</t>
  </si>
  <si>
    <t>изм 9 мес 2016 к  6 мес 2016</t>
  </si>
  <si>
    <t xml:space="preserve">Рейтинг </t>
  </si>
  <si>
    <t>1 кв 2017</t>
  </si>
  <si>
    <t>Миллионники</t>
  </si>
  <si>
    <t>1 пг 2017</t>
  </si>
  <si>
    <t>изм 1 пг к 1 кв</t>
  </si>
  <si>
    <t>9 мес 2017</t>
  </si>
  <si>
    <t>изм 9 мес 2017 к  6 мес 2017</t>
  </si>
  <si>
    <t>2017 год</t>
  </si>
  <si>
    <t>изм 2017 к  9 мес 2017</t>
  </si>
  <si>
    <t>2017 к 2016</t>
  </si>
  <si>
    <t>Место в рейтинге</t>
  </si>
  <si>
    <t>Место в рейтинге 2017</t>
  </si>
  <si>
    <t>Количество страховых случаев, по которым дата первой выплата- 1 кв 2019</t>
  </si>
  <si>
    <t>Сумма всех выплат, дата выплаты - 1 кв 2019</t>
  </si>
  <si>
    <t>Количество заключенных договоров (дата заключения  - 1 кв 2019)</t>
  </si>
  <si>
    <t>Сумма премии по договорам, дата заключения которых - 1 кв 2019</t>
  </si>
  <si>
    <t>Количество страховых случаев, по которым дата первой выплата- 1 кв 2018</t>
  </si>
  <si>
    <t>Сумма всех выплат, дата выплаты - 1 кв 2018</t>
  </si>
  <si>
    <t>Количество заключенных договоров (дата заключения  - 1 кв 2018)</t>
  </si>
  <si>
    <t>Сумма премии по договорам, дата заключения которых - 1 кв 2018</t>
  </si>
  <si>
    <t>Количество страховых случаев, по которым была произведена первая выплата в 1 кв 2017</t>
  </si>
  <si>
    <t>Сумма всех выплат, дата выплаты в 1 кв 2017</t>
  </si>
  <si>
    <t>Количество заключенных договоров (дата заключения 1 кв 2017)</t>
  </si>
  <si>
    <t>Сумма премии по договорам, дата заключения которых 1 кв 2017</t>
  </si>
  <si>
    <t>1 кв 2018</t>
  </si>
  <si>
    <t>1 пг 2018</t>
  </si>
  <si>
    <t>9 мес 2018</t>
  </si>
  <si>
    <t>1 кв 2019</t>
  </si>
  <si>
    <t>изм 1 кв 2018 к 2017</t>
  </si>
  <si>
    <t>изм 1 пг 2018 к 1 кв 2018</t>
  </si>
  <si>
    <t>изм 9 мес 2018 к 1 пг 2018</t>
  </si>
  <si>
    <t>изм 2018 к 9 мес 2018</t>
  </si>
  <si>
    <t>1 кв 2019 к 2018</t>
  </si>
  <si>
    <t>1 кв 2019 к  1 кв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</si>
</sst>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8" fillId="0" borderId="0"/>
  </cellStyleXfs>
  <cellXfs count="75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0" fillId="0" borderId="0" xfId="0" applyNumberFormat="1"/>
    <xf numFmtId="0" fontId="0" fillId="0" borderId="1" xfId="0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/>
    </xf>
    <xf numFmtId="9" fontId="0" fillId="0" borderId="1" xfId="2" applyNumberFormat="1" applyFont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Border="1"/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0" xfId="0" applyNumberFormat="1"/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7" borderId="1" xfId="0" applyFill="1" applyBorder="1" applyAlignment="1">
      <alignment wrapText="1"/>
    </xf>
    <xf numFmtId="164" fontId="0" fillId="7" borderId="1" xfId="2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64" fontId="0" fillId="7" borderId="1" xfId="2" applyNumberFormat="1" applyFont="1" applyFill="1" applyBorder="1" applyAlignment="1">
      <alignment horizontal="center" vertical="center"/>
    </xf>
    <xf numFmtId="9" fontId="0" fillId="7" borderId="1" xfId="2" applyFont="1" applyFill="1" applyBorder="1" applyAlignment="1">
      <alignment horizontal="center" vertical="center"/>
    </xf>
    <xf numFmtId="9" fontId="0" fillId="7" borderId="1" xfId="2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right"/>
    </xf>
    <xf numFmtId="165" fontId="0" fillId="7" borderId="1" xfId="1" applyNumberFormat="1" applyFont="1" applyFill="1" applyBorder="1"/>
    <xf numFmtId="0" fontId="0" fillId="6" borderId="1" xfId="0" applyFill="1" applyBorder="1" applyAlignment="1">
      <alignment wrapText="1"/>
    </xf>
    <xf numFmtId="164" fontId="0" fillId="6" borderId="1" xfId="2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64" fontId="0" fillId="6" borderId="1" xfId="2" applyNumberFormat="1" applyFont="1" applyFill="1" applyBorder="1" applyAlignment="1">
      <alignment horizontal="center" vertical="center"/>
    </xf>
    <xf numFmtId="9" fontId="0" fillId="6" borderId="1" xfId="2" applyFont="1" applyFill="1" applyBorder="1" applyAlignment="1">
      <alignment horizontal="center" vertical="center"/>
    </xf>
    <xf numFmtId="9" fontId="0" fillId="6" borderId="1" xfId="2" applyNumberFormat="1" applyFont="1" applyFill="1" applyBorder="1" applyAlignment="1">
      <alignment horizontal="center" vertical="center"/>
    </xf>
    <xf numFmtId="165" fontId="0" fillId="6" borderId="1" xfId="1" applyNumberFormat="1" applyFont="1" applyFill="1" applyBorder="1"/>
    <xf numFmtId="0" fontId="0" fillId="8" borderId="1" xfId="0" applyFill="1" applyBorder="1" applyAlignment="1">
      <alignment wrapText="1"/>
    </xf>
    <xf numFmtId="164" fontId="0" fillId="8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164" fontId="0" fillId="8" borderId="1" xfId="2" applyNumberFormat="1" applyFont="1" applyFill="1" applyBorder="1" applyAlignment="1">
      <alignment horizontal="center" vertical="center"/>
    </xf>
    <xf numFmtId="9" fontId="0" fillId="8" borderId="1" xfId="2" applyFont="1" applyFill="1" applyBorder="1" applyAlignment="1">
      <alignment horizontal="center" vertical="center"/>
    </xf>
    <xf numFmtId="9" fontId="0" fillId="8" borderId="1" xfId="2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right"/>
    </xf>
    <xf numFmtId="165" fontId="0" fillId="8" borderId="1" xfId="1" applyNumberFormat="1" applyFont="1" applyFill="1" applyBorder="1"/>
  </cellXfs>
  <cellStyles count="5">
    <cellStyle name="Обычный" xfId="0" builtinId="0"/>
    <cellStyle name="Обычный 2" xfId="4"/>
    <cellStyle name="Обычный 3" xfId="3"/>
    <cellStyle name="Процентный" xfId="2" builtinId="5"/>
    <cellStyle name="Финансовый" xfId="1" builtinId="3"/>
  </cellStyles>
  <dxfs count="3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7;&#1081;&#1090;&#1080;&#1085;&#1075;%20&#1088;&#1077;&#1075;&#1080;&#1086;&#1085;&#1086;&#1074;%202018%201%20&#1082;&#1074;_2505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Лист2"/>
      <sheetName val="Лист3"/>
      <sheetName val="Изменение рейтинга"/>
      <sheetName val="Изм. показателей к 2017"/>
      <sheetName val="2016"/>
      <sheetName val="2017"/>
      <sheetName val="2018"/>
      <sheetName val="Суды"/>
      <sheetName val="МВД 2017"/>
      <sheetName val="Рейтинг 2017"/>
      <sheetName val="Лист1"/>
    </sheetNames>
    <sheetDataSet>
      <sheetData sheetId="0">
        <row r="1">
          <cell r="B1" t="str">
            <v>Физ. лица</v>
          </cell>
          <cell r="F1" t="str">
            <v>Юр. лица</v>
          </cell>
          <cell r="J1" t="str">
            <v>Итого</v>
          </cell>
          <cell r="N1" t="str">
            <v>Средняя премия</v>
          </cell>
          <cell r="O1" t="str">
            <v>Средняя выплата</v>
          </cell>
          <cell r="P1" t="str">
            <v>Частота страх. случаев</v>
          </cell>
          <cell r="Q1" t="str">
            <v>Уровень выплат</v>
          </cell>
          <cell r="R1" t="str">
            <v>Кол-во зарегистр. ТС в регионе  (2017 год)</v>
          </cell>
          <cell r="S1" t="str">
            <v>Охват ОСАГО (проник-новение)</v>
          </cell>
          <cell r="T1" t="str">
            <v xml:space="preserve">Условный кассовый рез. (разница между сборами, выплатами и РВД 23%) </v>
          </cell>
          <cell r="U1" t="str">
            <v xml:space="preserve">Убытки, не связанные с судебным производством (включая урегулирование в рамках досудебной претензии) </v>
          </cell>
          <cell r="W1" t="str">
            <v xml:space="preserve">Убытки, связанные с урегулированием в рамках судебного производства
Судебные решения, своевременно отраженные в страховом учете </v>
          </cell>
          <cell r="AB1" t="str">
            <v>2016 год</v>
          </cell>
          <cell r="AF1" t="str">
            <v>2017 год</v>
          </cell>
          <cell r="AU1" t="str">
            <v>Отношение судебных расходов к сумме основного требования</v>
          </cell>
          <cell r="BI1" t="str">
            <v>Средняя выплата</v>
          </cell>
          <cell r="BJ1" t="str">
            <v>Средняя выплата</v>
          </cell>
        </row>
        <row r="2">
          <cell r="A2" t="str">
            <v>Регион (по территории преимущественного использования)</v>
          </cell>
          <cell r="B2" t="str">
            <v>Количество страховых случаев, по которым дата первой выплаты 1 кв 2017 год</v>
          </cell>
          <cell r="C2" t="str">
            <v>Сумма всех выплат, дата выплаты 1 кв 2017 год</v>
          </cell>
          <cell r="D2" t="str">
            <v>Количество заключенных договоров (дата заключения 1 кв 2017 год</v>
          </cell>
          <cell r="E2" t="str">
            <v>Сумма премии по договорам, дата заключения которых 1 кв 2017 год</v>
          </cell>
          <cell r="F2" t="str">
            <v>Количество страховых случаев, по которым дата первой выплата 1 кв 2017 год</v>
          </cell>
          <cell r="G2" t="str">
            <v>Сумма всех выплат, дата выплаты в 1 кв 2017 год</v>
          </cell>
          <cell r="H2" t="str">
            <v>Количество заключенных договоров (дата заключения 1 кв 2017 год)</v>
          </cell>
          <cell r="I2" t="str">
            <v>Сумма премии по договорам, дата заключения которых 1 кв 2017 год</v>
          </cell>
          <cell r="J2" t="str">
            <v xml:space="preserve">Количество страховых случаев, по которым дата первой выплата- 1 кв 2018 </v>
          </cell>
          <cell r="K2" t="str">
            <v>Сумма всех выплат, дата выплаты - 1 кв 2018</v>
          </cell>
          <cell r="L2" t="str">
            <v>Количество заключенных договоров (дата заключения  - 1 кв 2018)</v>
          </cell>
          <cell r="M2" t="str">
            <v>Сумма премии по договорам, дата заключения которых   - 1 кв 2018</v>
          </cell>
          <cell r="U2" t="str">
            <v>Количество оплаченных страховых случаев</v>
          </cell>
          <cell r="V2" t="str">
            <v>Сумма выплат</v>
          </cell>
          <cell r="W2" t="str">
            <v>Количество оплаченных судебных решений</v>
          </cell>
          <cell r="X2" t="str">
            <v>Сумма основного требования (страховая выплата)</v>
          </cell>
          <cell r="Y2" t="str">
            <v>Сумма накладных расходов</v>
          </cell>
          <cell r="Z2" t="str">
            <v>В т.ч.: Выплаты, наложенные на страховщика по решению суда в соотв. с ЗоЗПП*</v>
          </cell>
          <cell r="AA2" t="str">
            <v>В т.ч.: Прочие судебные расходы</v>
          </cell>
          <cell r="AB2" t="str">
            <v>Количество страховых случаев, по которым была произведена первая выплата в 1 кв 2016</v>
          </cell>
          <cell r="AC2" t="str">
            <v>Сумма всех выплат, дата выплаты в 1 кв 2016</v>
          </cell>
          <cell r="AD2" t="str">
            <v>Количество заключенных договоров (дата заключения  в  1 кв 2016)</v>
          </cell>
          <cell r="AE2" t="str">
            <v>Сумма премии по договорам, дата заключения которых  1 кв 2016 год</v>
          </cell>
          <cell r="AF2" t="str">
            <v xml:space="preserve">Количество страховых случаев, по которым дата первой выплата- 1 кв 2017 </v>
          </cell>
          <cell r="AG2" t="str">
            <v>Сумма всех выплат, дата выплаты -1 кв 2017</v>
          </cell>
          <cell r="AH2" t="str">
            <v>Количество заключенных договоров (дата заключения  - 1 кв 2017)</v>
          </cell>
          <cell r="AI2" t="str">
            <v>Сумма премии по договорам, дата заключения которых   - 1 кв 2017</v>
          </cell>
          <cell r="AJ2" t="str">
            <v>Отклонение частоты СС от среднего</v>
          </cell>
          <cell r="AK2" t="str">
            <v>Коэффициент 1</v>
          </cell>
          <cell r="AL2" t="str">
            <v>Место</v>
          </cell>
          <cell r="AM2" t="str">
            <v>Отклонение ср выплаты</v>
          </cell>
          <cell r="AN2" t="str">
            <v>Отклонение ср выплаты</v>
          </cell>
          <cell r="AO2" t="str">
            <v>Коэффициент 2</v>
          </cell>
          <cell r="AP2" t="str">
            <v>Место</v>
          </cell>
          <cell r="AQ2" t="str">
            <v>Отношение судебных к несудебным</v>
          </cell>
          <cell r="AR2" t="str">
            <v xml:space="preserve">Отклонение  </v>
          </cell>
          <cell r="AS2" t="str">
            <v>Коэффициент 3</v>
          </cell>
          <cell r="AT2" t="str">
            <v>Место</v>
          </cell>
          <cell r="AV2" t="str">
            <v xml:space="preserve">Отклонение  </v>
          </cell>
          <cell r="AW2" t="str">
            <v>Коэффициент 4</v>
          </cell>
          <cell r="AX2" t="str">
            <v>Место</v>
          </cell>
          <cell r="AY2" t="str">
            <v>Комб. параметр</v>
          </cell>
          <cell r="AZ2" t="str">
            <v>Коэффициент 6</v>
          </cell>
          <cell r="BA2" t="str">
            <v>Место</v>
          </cell>
          <cell r="BB2" t="str">
            <v>Прирост договоров 2018 к 2016</v>
          </cell>
          <cell r="BC2" t="str">
            <v>Снижение охвата</v>
          </cell>
          <cell r="BD2" t="str">
            <v>Коэффициент 5</v>
          </cell>
          <cell r="BE2" t="str">
            <v>Место</v>
          </cell>
          <cell r="BF2" t="str">
            <v>Сумма мест</v>
          </cell>
          <cell r="BK2" t="str">
            <v>Миллионик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I3" t="str">
            <v>2016 год</v>
          </cell>
          <cell r="BJ3" t="str">
            <v>2017 год</v>
          </cell>
        </row>
        <row r="4">
          <cell r="A4" t="str">
            <v>РФ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468868</v>
          </cell>
          <cell r="K4">
            <v>32520895576.560001</v>
          </cell>
          <cell r="L4">
            <v>8202100</v>
          </cell>
          <cell r="M4">
            <v>47761428867.82</v>
          </cell>
          <cell r="N4">
            <v>5823.073221226271</v>
          </cell>
          <cell r="O4">
            <v>69360.45022599111</v>
          </cell>
          <cell r="P4">
            <v>5.716438473073969E-2</v>
          </cell>
          <cell r="Q4">
            <v>0.68090290318913504</v>
          </cell>
          <cell r="R4">
            <v>54216214</v>
          </cell>
          <cell r="S4">
            <v>0.60514000479635111</v>
          </cell>
          <cell r="T4">
            <v>4255404651.661396</v>
          </cell>
          <cell r="U4">
            <v>539036.1</v>
          </cell>
          <cell r="V4">
            <v>30668203013.829998</v>
          </cell>
          <cell r="W4">
            <v>70156</v>
          </cell>
          <cell r="X4">
            <v>3477364123.1999993</v>
          </cell>
          <cell r="Y4">
            <v>4290160681.7900009</v>
          </cell>
          <cell r="Z4">
            <v>2889033198.4090605</v>
          </cell>
          <cell r="AA4">
            <v>1401127483.6109383</v>
          </cell>
          <cell r="AB4">
            <v>530787</v>
          </cell>
          <cell r="AC4">
            <v>32740463711.650009</v>
          </cell>
          <cell r="AD4">
            <v>8135359</v>
          </cell>
          <cell r="AE4">
            <v>48870737827.265984</v>
          </cell>
          <cell r="AF4">
            <v>630499</v>
          </cell>
          <cell r="AG4">
            <v>49896404865.920006</v>
          </cell>
          <cell r="AH4">
            <v>8305257</v>
          </cell>
          <cell r="AI4">
            <v>48545069153.577408</v>
          </cell>
          <cell r="AJ4">
            <v>5.716438473073969E-2</v>
          </cell>
          <cell r="AM4">
            <v>69360.45022599111</v>
          </cell>
          <cell r="AQ4">
            <v>0.13015083776392714</v>
          </cell>
          <cell r="AR4">
            <v>0.8</v>
          </cell>
          <cell r="AU4">
            <v>1.2337392719868623</v>
          </cell>
          <cell r="AV4">
            <v>1</v>
          </cell>
          <cell r="AY4">
            <v>-0.11571051533878562</v>
          </cell>
          <cell r="AZ4">
            <v>1.2519014846735619</v>
          </cell>
          <cell r="BB4">
            <v>8.2038174344856822E-3</v>
          </cell>
          <cell r="BC4">
            <v>-8.2038174344856822E-3</v>
          </cell>
          <cell r="BI4">
            <v>61682.866595545878</v>
          </cell>
          <cell r="BJ4">
            <v>79137.960355083836</v>
          </cell>
        </row>
        <row r="5">
          <cell r="A5" t="str">
            <v>Адыгея</v>
          </cell>
          <cell r="J5">
            <v>1204</v>
          </cell>
          <cell r="K5">
            <v>180396050.70000005</v>
          </cell>
          <cell r="L5">
            <v>33156</v>
          </cell>
          <cell r="M5">
            <v>183166479.74000016</v>
          </cell>
          <cell r="N5">
            <v>5524.384115695505</v>
          </cell>
          <cell r="O5">
            <v>149830.60689368774</v>
          </cell>
          <cell r="P5">
            <v>3.6313186150319698E-2</v>
          </cell>
          <cell r="Q5">
            <v>0.98487480327223265</v>
          </cell>
          <cell r="R5">
            <v>194854</v>
          </cell>
          <cell r="S5">
            <v>0.68063267882619805</v>
          </cell>
          <cell r="T5">
            <v>-39357861.300199926</v>
          </cell>
          <cell r="U5">
            <v>1141</v>
          </cell>
          <cell r="V5">
            <v>73492950.189999998</v>
          </cell>
          <cell r="W5">
            <v>164</v>
          </cell>
          <cell r="X5">
            <v>6673609.7999999989</v>
          </cell>
          <cell r="Y5">
            <v>9288223.0399999991</v>
          </cell>
          <cell r="Z5">
            <v>3502997.59</v>
          </cell>
          <cell r="AA5">
            <v>5785225.4500000002</v>
          </cell>
          <cell r="AB5">
            <v>1634</v>
          </cell>
          <cell r="AC5">
            <v>167842717</v>
          </cell>
          <cell r="AD5">
            <v>21196</v>
          </cell>
          <cell r="AE5">
            <v>138307523.59999999</v>
          </cell>
          <cell r="AF5">
            <v>1770</v>
          </cell>
          <cell r="AG5">
            <v>282725732.65999991</v>
          </cell>
          <cell r="AH5">
            <v>23041</v>
          </cell>
          <cell r="AI5">
            <v>141318662.40999991</v>
          </cell>
          <cell r="AJ5">
            <v>-2.0851198580419991E-2</v>
          </cell>
          <cell r="AK5">
            <v>-36</v>
          </cell>
          <cell r="AL5">
            <v>7</v>
          </cell>
          <cell r="AM5">
            <v>80470.156667696632</v>
          </cell>
          <cell r="AN5">
            <v>1.1601735052974387</v>
          </cell>
          <cell r="AO5">
            <v>116</v>
          </cell>
          <cell r="AP5">
            <v>85</v>
          </cell>
          <cell r="AQ5">
            <v>0.14373356704645049</v>
          </cell>
          <cell r="AR5">
            <v>1.3582729282523354E-2</v>
          </cell>
          <cell r="AS5">
            <v>2</v>
          </cell>
          <cell r="AT5">
            <v>63</v>
          </cell>
          <cell r="AU5">
            <v>1.3917839547646313</v>
          </cell>
          <cell r="AV5">
            <v>0.15804468277776906</v>
          </cell>
          <cell r="AW5">
            <v>16</v>
          </cell>
          <cell r="AX5">
            <v>52</v>
          </cell>
          <cell r="AY5">
            <v>0.27905818606783472</v>
          </cell>
          <cell r="AZ5">
            <v>22.290746475198901</v>
          </cell>
          <cell r="BA5">
            <v>75</v>
          </cell>
          <cell r="BB5">
            <v>0.56425740705793548</v>
          </cell>
          <cell r="BC5">
            <v>-0.56425740705793548</v>
          </cell>
          <cell r="BD5">
            <v>-317.12870352896772</v>
          </cell>
          <cell r="BE5">
            <v>1</v>
          </cell>
          <cell r="BF5">
            <v>283</v>
          </cell>
          <cell r="BH5" t="str">
            <v>Южный федеральный округ</v>
          </cell>
          <cell r="BI5">
            <v>102718.92105263157</v>
          </cell>
          <cell r="BJ5">
            <v>159732.05235028244</v>
          </cell>
        </row>
        <row r="6">
          <cell r="A6" t="str">
            <v>Алтай</v>
          </cell>
          <cell r="J6">
            <v>543</v>
          </cell>
          <cell r="K6">
            <v>33900212.849999994</v>
          </cell>
          <cell r="L6">
            <v>10448</v>
          </cell>
          <cell r="M6">
            <v>40441346.00999999</v>
          </cell>
          <cell r="N6">
            <v>3870.7260729326176</v>
          </cell>
          <cell r="O6">
            <v>62431.331215469603</v>
          </cell>
          <cell r="P6">
            <v>5.1971669218989283E-2</v>
          </cell>
          <cell r="Q6">
            <v>0.8382562944768811</v>
          </cell>
          <cell r="R6">
            <v>76990</v>
          </cell>
          <cell r="S6">
            <v>0.54282374334329131</v>
          </cell>
          <cell r="T6">
            <v>-2760376.4222999997</v>
          </cell>
          <cell r="U6">
            <v>505</v>
          </cell>
          <cell r="V6">
            <v>32522040.800000001</v>
          </cell>
          <cell r="W6">
            <v>16</v>
          </cell>
          <cell r="X6">
            <v>364568</v>
          </cell>
          <cell r="Y6">
            <v>449309.56</v>
          </cell>
          <cell r="Z6">
            <v>303552.81</v>
          </cell>
          <cell r="AA6">
            <v>145756.75</v>
          </cell>
          <cell r="AB6">
            <v>464</v>
          </cell>
          <cell r="AC6">
            <v>24598161.48</v>
          </cell>
          <cell r="AD6">
            <v>10744</v>
          </cell>
          <cell r="AE6">
            <v>43896414.530000001</v>
          </cell>
          <cell r="AF6">
            <v>652</v>
          </cell>
          <cell r="AG6">
            <v>38583563.300000004</v>
          </cell>
          <cell r="AH6">
            <v>10541</v>
          </cell>
          <cell r="AI6">
            <v>40698895.640000001</v>
          </cell>
          <cell r="AJ6">
            <v>-5.1927155117504065E-3</v>
          </cell>
          <cell r="AK6">
            <v>-9</v>
          </cell>
          <cell r="AL6">
            <v>35</v>
          </cell>
          <cell r="AM6">
            <v>-6929.1190105215064</v>
          </cell>
          <cell r="AN6">
            <v>-9.9900144649363753E-2</v>
          </cell>
          <cell r="AO6">
            <v>-10</v>
          </cell>
          <cell r="AP6">
            <v>40</v>
          </cell>
          <cell r="AQ6">
            <v>3.1683168316831684E-2</v>
          </cell>
          <cell r="AR6">
            <v>-9.8467669447095452E-2</v>
          </cell>
          <cell r="AS6">
            <v>-12</v>
          </cell>
          <cell r="AT6">
            <v>10</v>
          </cell>
          <cell r="AU6">
            <v>1.2324437690636589</v>
          </cell>
          <cell r="AV6">
            <v>-1.295502923203351E-3</v>
          </cell>
          <cell r="AW6">
            <v>0</v>
          </cell>
          <cell r="AX6">
            <v>38</v>
          </cell>
          <cell r="AY6">
            <v>8.8644538281663854E-2</v>
          </cell>
          <cell r="AZ6">
            <v>7.0807918487913817</v>
          </cell>
          <cell r="BA6">
            <v>59</v>
          </cell>
          <cell r="BB6">
            <v>-2.7550260610573342E-2</v>
          </cell>
          <cell r="BC6">
            <v>2.7550260610573342E-2</v>
          </cell>
          <cell r="BD6">
            <v>-21.22486969471333</v>
          </cell>
          <cell r="BE6">
            <v>58</v>
          </cell>
          <cell r="BF6">
            <v>240</v>
          </cell>
          <cell r="BH6" t="str">
            <v>Сибирский федеральный округ</v>
          </cell>
          <cell r="BI6">
            <v>53013.279051724137</v>
          </cell>
          <cell r="BJ6">
            <v>59177.244325153384</v>
          </cell>
        </row>
        <row r="7">
          <cell r="A7" t="str">
            <v>Алтайский</v>
          </cell>
          <cell r="J7">
            <v>6306</v>
          </cell>
          <cell r="K7">
            <v>398293622.72999972</v>
          </cell>
          <cell r="L7">
            <v>121908</v>
          </cell>
          <cell r="M7">
            <v>523910781.78999984</v>
          </cell>
          <cell r="N7">
            <v>4297.5914770974823</v>
          </cell>
          <cell r="O7">
            <v>63161.056569933353</v>
          </cell>
          <cell r="P7">
            <v>5.172753223742494E-2</v>
          </cell>
          <cell r="Q7">
            <v>0.76023177337405612</v>
          </cell>
          <cell r="R7">
            <v>826374</v>
          </cell>
          <cell r="S7">
            <v>0.59008632895032997</v>
          </cell>
          <cell r="T7">
            <v>5117679.2483001947</v>
          </cell>
          <cell r="U7">
            <v>7319</v>
          </cell>
          <cell r="V7">
            <v>431725217.15999997</v>
          </cell>
          <cell r="W7">
            <v>382</v>
          </cell>
          <cell r="X7">
            <v>12502613.800000001</v>
          </cell>
          <cell r="Y7">
            <v>19541482.780000001</v>
          </cell>
          <cell r="Z7">
            <v>14607138.640000001</v>
          </cell>
          <cell r="AA7">
            <v>4934343.92</v>
          </cell>
          <cell r="AB7">
            <v>7015</v>
          </cell>
          <cell r="AC7">
            <v>379092717.04000002</v>
          </cell>
          <cell r="AD7">
            <v>126530</v>
          </cell>
          <cell r="AE7">
            <v>559600939</v>
          </cell>
          <cell r="AF7">
            <v>9953</v>
          </cell>
          <cell r="AG7">
            <v>615043996.15000021</v>
          </cell>
          <cell r="AH7">
            <v>121685</v>
          </cell>
          <cell r="AI7">
            <v>529564118.56999999</v>
          </cell>
          <cell r="AJ7">
            <v>-5.4368524933147491E-3</v>
          </cell>
          <cell r="AK7">
            <v>-10</v>
          </cell>
          <cell r="AL7">
            <v>32</v>
          </cell>
          <cell r="AM7">
            <v>-6199.3936560577567</v>
          </cell>
          <cell r="AN7">
            <v>-8.9379374497409014E-2</v>
          </cell>
          <cell r="AO7">
            <v>-9</v>
          </cell>
          <cell r="AP7">
            <v>44</v>
          </cell>
          <cell r="AQ7">
            <v>5.2192922530400331E-2</v>
          </cell>
          <cell r="AR7">
            <v>-7.7957915233526798E-2</v>
          </cell>
          <cell r="AS7">
            <v>-10</v>
          </cell>
          <cell r="AT7">
            <v>17</v>
          </cell>
          <cell r="AU7">
            <v>1.5629917945637894</v>
          </cell>
          <cell r="AV7">
            <v>0.32925252257692716</v>
          </cell>
          <cell r="AW7">
            <v>33</v>
          </cell>
          <cell r="AX7">
            <v>67</v>
          </cell>
          <cell r="AY7">
            <v>-1.2686008605122034E-2</v>
          </cell>
          <cell r="AZ7">
            <v>-1.0133392092293876</v>
          </cell>
          <cell r="BA7">
            <v>44</v>
          </cell>
          <cell r="BB7">
            <v>-3.6528886430095629E-2</v>
          </cell>
          <cell r="BC7">
            <v>3.6528886430095629E-2</v>
          </cell>
          <cell r="BD7">
            <v>-16.735556784952188</v>
          </cell>
          <cell r="BE7">
            <v>65</v>
          </cell>
          <cell r="BF7">
            <v>269</v>
          </cell>
          <cell r="BH7" t="str">
            <v>Сибирский федеральный округ</v>
          </cell>
          <cell r="BI7">
            <v>54040.301787598008</v>
          </cell>
          <cell r="BJ7">
            <v>61794.835341103208</v>
          </cell>
        </row>
        <row r="8">
          <cell r="A8" t="str">
            <v>Амурская</v>
          </cell>
          <cell r="J8">
            <v>1773</v>
          </cell>
          <cell r="K8">
            <v>204853633.94999996</v>
          </cell>
          <cell r="L8">
            <v>42186</v>
          </cell>
          <cell r="M8">
            <v>234217378.42999995</v>
          </cell>
          <cell r="N8">
            <v>5552.0167456028057</v>
          </cell>
          <cell r="O8">
            <v>115540.68468697122</v>
          </cell>
          <cell r="P8">
            <v>4.2028161001280047E-2</v>
          </cell>
          <cell r="Q8">
            <v>0.87463037680282174</v>
          </cell>
          <cell r="R8">
            <v>274832</v>
          </cell>
          <cell r="S8">
            <v>0.61398963730569944</v>
          </cell>
          <cell r="T8">
            <v>-24506252.558899999</v>
          </cell>
          <cell r="U8">
            <v>1808</v>
          </cell>
          <cell r="V8">
            <v>150972117.19</v>
          </cell>
          <cell r="W8">
            <v>903</v>
          </cell>
          <cell r="X8">
            <v>65777054.800000004</v>
          </cell>
          <cell r="Y8">
            <v>30022410.309999995</v>
          </cell>
          <cell r="Z8">
            <v>20909027.91</v>
          </cell>
          <cell r="AA8">
            <v>9113382.4000000004</v>
          </cell>
          <cell r="AB8">
            <v>2534</v>
          </cell>
          <cell r="AC8">
            <v>185707997.67000002</v>
          </cell>
          <cell r="AD8">
            <v>44278</v>
          </cell>
          <cell r="AE8">
            <v>269969347.88</v>
          </cell>
          <cell r="AF8">
            <v>3980</v>
          </cell>
          <cell r="AG8">
            <v>480343477.76999986</v>
          </cell>
          <cell r="AH8">
            <v>45871</v>
          </cell>
          <cell r="AI8">
            <v>271597512.57000005</v>
          </cell>
          <cell r="AJ8">
            <v>-1.5136223729459643E-2</v>
          </cell>
          <cell r="AK8">
            <v>-26</v>
          </cell>
          <cell r="AL8">
            <v>10</v>
          </cell>
          <cell r="AM8">
            <v>46180.234460980108</v>
          </cell>
          <cell r="AN8">
            <v>0.66580067330178905</v>
          </cell>
          <cell r="AO8">
            <v>67</v>
          </cell>
          <cell r="AP8">
            <v>81</v>
          </cell>
          <cell r="AQ8">
            <v>0.49944690265486724</v>
          </cell>
          <cell r="AR8">
            <v>0.36929606489094013</v>
          </cell>
          <cell r="AS8">
            <v>46</v>
          </cell>
          <cell r="AT8">
            <v>86</v>
          </cell>
          <cell r="AU8">
            <v>0.45642679504707762</v>
          </cell>
          <cell r="AV8">
            <v>-0.77731247693978467</v>
          </cell>
          <cell r="AW8">
            <v>-78</v>
          </cell>
          <cell r="AX8">
            <v>1</v>
          </cell>
          <cell r="AY8">
            <v>0.1358836062374309</v>
          </cell>
          <cell r="AZ8">
            <v>10.854177257634859</v>
          </cell>
          <cell r="BA8">
            <v>64</v>
          </cell>
          <cell r="BB8">
            <v>-4.7246939789511722E-2</v>
          </cell>
          <cell r="BC8">
            <v>4.7246939789511722E-2</v>
          </cell>
          <cell r="BD8">
            <v>-11.376530105244141</v>
          </cell>
          <cell r="BE8">
            <v>72</v>
          </cell>
          <cell r="BF8">
            <v>314</v>
          </cell>
          <cell r="BH8" t="str">
            <v>Дальневосточный федеральный округ</v>
          </cell>
          <cell r="BI8">
            <v>73286.502632202057</v>
          </cell>
          <cell r="BJ8">
            <v>120689.31602261303</v>
          </cell>
        </row>
        <row r="9">
          <cell r="A9" t="str">
            <v>Архангельская</v>
          </cell>
          <cell r="J9">
            <v>3485</v>
          </cell>
          <cell r="K9">
            <v>223019660.13999999</v>
          </cell>
          <cell r="L9">
            <v>66012</v>
          </cell>
          <cell r="M9">
            <v>411302665.28999978</v>
          </cell>
          <cell r="N9">
            <v>6230.7257057807637</v>
          </cell>
          <cell r="O9">
            <v>63994.163598278334</v>
          </cell>
          <cell r="P9">
            <v>5.279343149730352E-2</v>
          </cell>
          <cell r="Q9">
            <v>0.54222760745485099</v>
          </cell>
          <cell r="R9">
            <v>374114</v>
          </cell>
          <cell r="S9">
            <v>0.70579555964224805</v>
          </cell>
          <cell r="T9">
            <v>93683392.133299828</v>
          </cell>
          <cell r="U9">
            <v>3785</v>
          </cell>
          <cell r="V9">
            <v>183277638.56999999</v>
          </cell>
          <cell r="W9">
            <v>1036</v>
          </cell>
          <cell r="X9">
            <v>21245537.960000001</v>
          </cell>
          <cell r="Y9">
            <v>46954382.780000009</v>
          </cell>
          <cell r="Z9">
            <v>28410261.910000004</v>
          </cell>
          <cell r="AA9">
            <v>18544120.870000005</v>
          </cell>
          <cell r="AB9">
            <v>4648</v>
          </cell>
          <cell r="AC9">
            <v>274640359.43000001</v>
          </cell>
          <cell r="AD9">
            <v>54761</v>
          </cell>
          <cell r="AE9">
            <v>345375820.90000004</v>
          </cell>
          <cell r="AF9">
            <v>4776</v>
          </cell>
          <cell r="AG9">
            <v>336018610.31000024</v>
          </cell>
          <cell r="AH9">
            <v>55838</v>
          </cell>
          <cell r="AI9">
            <v>345610273.6099999</v>
          </cell>
          <cell r="AJ9">
            <v>-4.37095323343617E-3</v>
          </cell>
          <cell r="AK9">
            <v>-8</v>
          </cell>
          <cell r="AL9">
            <v>37</v>
          </cell>
          <cell r="AM9">
            <v>-5366.286627712776</v>
          </cell>
          <cell r="AN9">
            <v>-7.7368105458200914E-2</v>
          </cell>
          <cell r="AO9">
            <v>-8</v>
          </cell>
          <cell r="AP9">
            <v>45</v>
          </cell>
          <cell r="AQ9">
            <v>0.27371202113606341</v>
          </cell>
          <cell r="AR9">
            <v>0.14356118337213628</v>
          </cell>
          <cell r="AS9">
            <v>18</v>
          </cell>
          <cell r="AT9">
            <v>79</v>
          </cell>
          <cell r="AU9">
            <v>2.210082082572034</v>
          </cell>
          <cell r="AV9">
            <v>0.97634281058517169</v>
          </cell>
          <cell r="AW9">
            <v>98</v>
          </cell>
          <cell r="AX9">
            <v>84</v>
          </cell>
          <cell r="AY9">
            <v>-0.29580830200668695</v>
          </cell>
          <cell r="AZ9">
            <v>-23.628720440715835</v>
          </cell>
          <cell r="BA9">
            <v>12</v>
          </cell>
          <cell r="BB9">
            <v>0.20545643797593177</v>
          </cell>
          <cell r="BC9">
            <v>-0.20545643797593177</v>
          </cell>
          <cell r="BD9">
            <v>-137.72821898796587</v>
          </cell>
          <cell r="BE9">
            <v>2</v>
          </cell>
          <cell r="BF9">
            <v>259</v>
          </cell>
          <cell r="BH9" t="str">
            <v>Северо-Западный федеральный округ</v>
          </cell>
          <cell r="BI9">
            <v>59087.857020223753</v>
          </cell>
          <cell r="BJ9">
            <v>70355.655425041929</v>
          </cell>
        </row>
        <row r="10">
          <cell r="A10" t="str">
            <v>Астраханская</v>
          </cell>
          <cell r="J10">
            <v>3198</v>
          </cell>
          <cell r="K10">
            <v>191071924.04999998</v>
          </cell>
          <cell r="L10">
            <v>45794</v>
          </cell>
          <cell r="M10">
            <v>223927140.00999984</v>
          </cell>
          <cell r="N10">
            <v>4889.8794604096574</v>
          </cell>
          <cell r="O10">
            <v>59747.318339587233</v>
          </cell>
          <cell r="P10">
            <v>6.9834476132244402E-2</v>
          </cell>
          <cell r="Q10">
            <v>0.85327720454727973</v>
          </cell>
          <cell r="R10">
            <v>336130</v>
          </cell>
          <cell r="S10">
            <v>0.54495582066462378</v>
          </cell>
          <cell r="T10">
            <v>-18648026.242300093</v>
          </cell>
          <cell r="U10">
            <v>3781</v>
          </cell>
          <cell r="V10">
            <v>183781282.36000001</v>
          </cell>
          <cell r="W10">
            <v>442</v>
          </cell>
          <cell r="X10">
            <v>13913057.18</v>
          </cell>
          <cell r="Y10">
            <v>19956698.399999999</v>
          </cell>
          <cell r="Z10">
            <v>12766621.189999998</v>
          </cell>
          <cell r="AA10">
            <v>7190077.209999999</v>
          </cell>
          <cell r="AB10">
            <v>3156</v>
          </cell>
          <cell r="AC10">
            <v>164482431.89999998</v>
          </cell>
          <cell r="AD10">
            <v>46845</v>
          </cell>
          <cell r="AE10">
            <v>239115625.13999999</v>
          </cell>
          <cell r="AF10">
            <v>3724</v>
          </cell>
          <cell r="AG10">
            <v>256632633.72000003</v>
          </cell>
          <cell r="AH10">
            <v>46522</v>
          </cell>
          <cell r="AI10">
            <v>231795209.37000003</v>
          </cell>
          <cell r="AJ10">
            <v>1.2670091401504713E-2</v>
          </cell>
          <cell r="AK10">
            <v>22</v>
          </cell>
          <cell r="AL10">
            <v>81</v>
          </cell>
          <cell r="AM10">
            <v>-9613.1318864038767</v>
          </cell>
          <cell r="AN10">
            <v>-0.13859673423517649</v>
          </cell>
          <cell r="AO10">
            <v>-14</v>
          </cell>
          <cell r="AP10">
            <v>31</v>
          </cell>
          <cell r="AQ10">
            <v>0.11690029092832584</v>
          </cell>
          <cell r="AR10">
            <v>-1.3250546835601298E-2</v>
          </cell>
          <cell r="AS10">
            <v>-2</v>
          </cell>
          <cell r="AT10">
            <v>51</v>
          </cell>
          <cell r="AU10">
            <v>1.4343862848984568</v>
          </cell>
          <cell r="AV10">
            <v>0.20064701291159448</v>
          </cell>
          <cell r="AW10">
            <v>20</v>
          </cell>
          <cell r="AX10">
            <v>57</v>
          </cell>
          <cell r="AY10">
            <v>0.10815221369776573</v>
          </cell>
          <cell r="AZ10">
            <v>8.6390355009417394</v>
          </cell>
          <cell r="BA10">
            <v>63</v>
          </cell>
          <cell r="BB10">
            <v>-2.2435692176326183E-2</v>
          </cell>
          <cell r="BC10">
            <v>2.2435692176326183E-2</v>
          </cell>
          <cell r="BD10">
            <v>-23.782153911836911</v>
          </cell>
          <cell r="BE10">
            <v>54</v>
          </cell>
          <cell r="BF10">
            <v>337</v>
          </cell>
          <cell r="BH10" t="str">
            <v>Южный федеральный округ</v>
          </cell>
          <cell r="BI10">
            <v>52117.373859315579</v>
          </cell>
          <cell r="BJ10">
            <v>68913.166949516657</v>
          </cell>
        </row>
        <row r="11">
          <cell r="A11" t="str">
            <v>Байконур</v>
          </cell>
          <cell r="J11">
            <v>14</v>
          </cell>
          <cell r="K11">
            <v>390796.68</v>
          </cell>
          <cell r="L11">
            <v>703</v>
          </cell>
          <cell r="M11">
            <v>2534438.6999999993</v>
          </cell>
          <cell r="N11">
            <v>3605.1759601706958</v>
          </cell>
          <cell r="O11">
            <v>27914.048571428571</v>
          </cell>
          <cell r="P11">
            <v>1.9914651493598862E-2</v>
          </cell>
          <cell r="Q11">
            <v>0.15419456781495647</v>
          </cell>
          <cell r="R11">
            <v>0</v>
          </cell>
          <cell r="S11" t="e">
            <v>#DIV/0!</v>
          </cell>
          <cell r="T11">
            <v>1560721.1189999995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19</v>
          </cell>
          <cell r="AC11">
            <v>1126442.97</v>
          </cell>
          <cell r="AD11">
            <v>627</v>
          </cell>
          <cell r="AE11">
            <v>1885194.96</v>
          </cell>
          <cell r="AF11">
            <v>11</v>
          </cell>
          <cell r="AG11">
            <v>1358013.9199999997</v>
          </cell>
          <cell r="AH11">
            <v>532</v>
          </cell>
          <cell r="AI11">
            <v>1655733.8099999996</v>
          </cell>
          <cell r="AJ11">
            <v>-3.7249733237140828E-2</v>
          </cell>
          <cell r="AK11">
            <v>-65</v>
          </cell>
          <cell r="AL11">
            <v>1</v>
          </cell>
          <cell r="AM11">
            <v>-41446.401654562535</v>
          </cell>
          <cell r="AN11">
            <v>-0.59755093168399764</v>
          </cell>
          <cell r="AO11">
            <v>-60</v>
          </cell>
          <cell r="AP11">
            <v>1</v>
          </cell>
          <cell r="AQ11">
            <v>0</v>
          </cell>
          <cell r="AR11">
            <v>0</v>
          </cell>
          <cell r="AS11">
            <v>0</v>
          </cell>
          <cell r="AT11">
            <v>61</v>
          </cell>
          <cell r="AU11">
            <v>0</v>
          </cell>
          <cell r="AV11">
            <v>0</v>
          </cell>
          <cell r="AW11">
            <v>0</v>
          </cell>
          <cell r="AX11">
            <v>38</v>
          </cell>
          <cell r="AY11">
            <v>-0.79974731452603054</v>
          </cell>
          <cell r="AZ11">
            <v>-63.882607722489261</v>
          </cell>
          <cell r="BA11">
            <v>1</v>
          </cell>
          <cell r="BB11">
            <v>0.12121212121212122</v>
          </cell>
          <cell r="BC11">
            <v>-0.12121212121212122</v>
          </cell>
          <cell r="BD11">
            <v>-95.606060606060595</v>
          </cell>
          <cell r="BE11">
            <v>13</v>
          </cell>
          <cell r="BF11">
            <v>115</v>
          </cell>
          <cell r="BH11" t="str">
            <v>Байконур</v>
          </cell>
          <cell r="BI11">
            <v>59286.472105263158</v>
          </cell>
          <cell r="BJ11">
            <v>123455.81090909088</v>
          </cell>
        </row>
        <row r="12">
          <cell r="A12" t="str">
            <v>Башкортостан</v>
          </cell>
          <cell r="J12">
            <v>12233</v>
          </cell>
          <cell r="K12">
            <v>850962045.67000008</v>
          </cell>
          <cell r="L12">
            <v>237195</v>
          </cell>
          <cell r="M12">
            <v>1308902435.1999993</v>
          </cell>
          <cell r="N12">
            <v>5518.2547490461402</v>
          </cell>
          <cell r="O12">
            <v>69562.825608599698</v>
          </cell>
          <cell r="P12">
            <v>5.1573599780771098E-2</v>
          </cell>
          <cell r="Q12">
            <v>0.65013405337577646</v>
          </cell>
          <cell r="R12">
            <v>1587541</v>
          </cell>
          <cell r="S12">
            <v>0.59764125776909072</v>
          </cell>
          <cell r="T12">
            <v>156892829.43399942</v>
          </cell>
          <cell r="U12">
            <v>13318</v>
          </cell>
          <cell r="V12">
            <v>706921152.50999999</v>
          </cell>
          <cell r="W12">
            <v>3519</v>
          </cell>
          <cell r="X12">
            <v>112694854.23999998</v>
          </cell>
          <cell r="Y12">
            <v>163061857.55000004</v>
          </cell>
          <cell r="Z12">
            <v>107564833.99317011</v>
          </cell>
          <cell r="AA12">
            <v>55497023.556829929</v>
          </cell>
          <cell r="AB12">
            <v>16059</v>
          </cell>
          <cell r="AC12">
            <v>1041444647.6999999</v>
          </cell>
          <cell r="AD12">
            <v>197660</v>
          </cell>
          <cell r="AE12">
            <v>1113846151.8699999</v>
          </cell>
          <cell r="AF12">
            <v>18286</v>
          </cell>
          <cell r="AG12">
            <v>1548329513.2799997</v>
          </cell>
          <cell r="AH12">
            <v>217814</v>
          </cell>
          <cell r="AI12">
            <v>1200783796.6762004</v>
          </cell>
          <cell r="AJ12">
            <v>-5.5907849499685913E-3</v>
          </cell>
          <cell r="AK12">
            <v>-10</v>
          </cell>
          <cell r="AL12">
            <v>32</v>
          </cell>
          <cell r="AM12">
            <v>202.37538260858855</v>
          </cell>
          <cell r="AN12">
            <v>2.917734558371615E-3</v>
          </cell>
          <cell r="AO12">
            <v>0</v>
          </cell>
          <cell r="AP12">
            <v>58</v>
          </cell>
          <cell r="AQ12">
            <v>0.26422886319267158</v>
          </cell>
          <cell r="AR12">
            <v>0.13407802542874445</v>
          </cell>
          <cell r="AS12">
            <v>17</v>
          </cell>
          <cell r="AT12">
            <v>78</v>
          </cell>
          <cell r="AU12">
            <v>1.446932591995161</v>
          </cell>
          <cell r="AV12">
            <v>0.21319332000829871</v>
          </cell>
          <cell r="AW12">
            <v>21</v>
          </cell>
          <cell r="AX12">
            <v>58</v>
          </cell>
          <cell r="AY12">
            <v>-0.15567006055093979</v>
          </cell>
          <cell r="AZ12">
            <v>-12.434689347103966</v>
          </cell>
          <cell r="BA12">
            <v>29</v>
          </cell>
          <cell r="BB12">
            <v>0.2000151775776586</v>
          </cell>
          <cell r="BC12">
            <v>-0.2000151775776586</v>
          </cell>
          <cell r="BD12">
            <v>-135.00758878882928</v>
          </cell>
          <cell r="BE12">
            <v>3</v>
          </cell>
          <cell r="BF12">
            <v>258</v>
          </cell>
          <cell r="BH12" t="str">
            <v>Приволжский федеральный округ</v>
          </cell>
          <cell r="BI12">
            <v>64851.151858770776</v>
          </cell>
          <cell r="BJ12">
            <v>84672.947242699316</v>
          </cell>
          <cell r="BK12" t="str">
            <v>*</v>
          </cell>
        </row>
        <row r="13">
          <cell r="A13" t="str">
            <v>Белгородская</v>
          </cell>
          <cell r="J13">
            <v>5674</v>
          </cell>
          <cell r="K13">
            <v>345266696.18000001</v>
          </cell>
          <cell r="L13">
            <v>100951</v>
          </cell>
          <cell r="M13">
            <v>433112790.90000004</v>
          </cell>
          <cell r="N13">
            <v>4290.3269001792951</v>
          </cell>
          <cell r="O13">
            <v>60850.669048290452</v>
          </cell>
          <cell r="P13">
            <v>5.620548582975899E-2</v>
          </cell>
          <cell r="Q13">
            <v>0.79717501637978061</v>
          </cell>
          <cell r="R13">
            <v>611936</v>
          </cell>
          <cell r="S13">
            <v>0.65987946451916535</v>
          </cell>
          <cell r="T13">
            <v>-11769847.186999977</v>
          </cell>
          <cell r="U13">
            <v>5774.5</v>
          </cell>
          <cell r="V13">
            <v>283242803.18999994</v>
          </cell>
          <cell r="W13">
            <v>1629</v>
          </cell>
          <cell r="X13">
            <v>50690157.879999988</v>
          </cell>
          <cell r="Y13">
            <v>88097507.839999974</v>
          </cell>
          <cell r="Z13">
            <v>63082273.028463662</v>
          </cell>
          <cell r="AA13">
            <v>25015234.81153632</v>
          </cell>
          <cell r="AB13">
            <v>5861</v>
          </cell>
          <cell r="AC13">
            <v>279401533.76999998</v>
          </cell>
          <cell r="AD13">
            <v>104972</v>
          </cell>
          <cell r="AE13">
            <v>470927621.69</v>
          </cell>
          <cell r="AF13">
            <v>7067</v>
          </cell>
          <cell r="AG13">
            <v>426364444.49999976</v>
          </cell>
          <cell r="AH13">
            <v>107844</v>
          </cell>
          <cell r="AI13">
            <v>467224412.88999951</v>
          </cell>
          <cell r="AJ13">
            <v>-9.5889890098069946E-4</v>
          </cell>
          <cell r="AK13">
            <v>-2</v>
          </cell>
          <cell r="AL13">
            <v>49</v>
          </cell>
          <cell r="AM13">
            <v>-8509.7811777006573</v>
          </cell>
          <cell r="AN13">
            <v>-0.12268924365360921</v>
          </cell>
          <cell r="AO13">
            <v>-12</v>
          </cell>
          <cell r="AP13">
            <v>35</v>
          </cell>
          <cell r="AQ13">
            <v>0.28210234652350852</v>
          </cell>
          <cell r="AR13">
            <v>0.15195150875958138</v>
          </cell>
          <cell r="AS13">
            <v>19</v>
          </cell>
          <cell r="AT13">
            <v>81</v>
          </cell>
          <cell r="AU13">
            <v>1.7379608098391663</v>
          </cell>
          <cell r="AV13">
            <v>0.50422153785230406</v>
          </cell>
          <cell r="AW13">
            <v>50</v>
          </cell>
          <cell r="AX13">
            <v>75</v>
          </cell>
          <cell r="AY13">
            <v>3.5292229064650016E-2</v>
          </cell>
          <cell r="AZ13">
            <v>2.8190899600899986</v>
          </cell>
          <cell r="BA13">
            <v>50</v>
          </cell>
          <cell r="BB13">
            <v>-3.8305452882673473E-2</v>
          </cell>
          <cell r="BC13">
            <v>3.8305452882673473E-2</v>
          </cell>
          <cell r="BD13">
            <v>-15.847273558663266</v>
          </cell>
          <cell r="BE13">
            <v>66</v>
          </cell>
          <cell r="BF13">
            <v>356</v>
          </cell>
          <cell r="BH13" t="str">
            <v>Центральный федеральный округ</v>
          </cell>
          <cell r="BI13">
            <v>47671.30758744241</v>
          </cell>
          <cell r="BJ13">
            <v>60331.745365784598</v>
          </cell>
        </row>
        <row r="14">
          <cell r="A14" t="str">
            <v>Брянская</v>
          </cell>
          <cell r="J14">
            <v>3016</v>
          </cell>
          <cell r="K14">
            <v>166685192.55000004</v>
          </cell>
          <cell r="L14">
            <v>62917</v>
          </cell>
          <cell r="M14">
            <v>278644655.6699999</v>
          </cell>
          <cell r="N14">
            <v>4428.7657655323665</v>
          </cell>
          <cell r="O14">
            <v>55266.97365716182</v>
          </cell>
          <cell r="P14">
            <v>4.7936169874596687E-2</v>
          </cell>
          <cell r="Q14">
            <v>0.59819985475481741</v>
          </cell>
          <cell r="R14">
            <v>310772</v>
          </cell>
          <cell r="S14">
            <v>0.80981555609900502</v>
          </cell>
          <cell r="T14">
            <v>47871192.315899879</v>
          </cell>
          <cell r="U14">
            <v>3441.7</v>
          </cell>
          <cell r="V14">
            <v>156235025.58000001</v>
          </cell>
          <cell r="W14">
            <v>233</v>
          </cell>
          <cell r="X14">
            <v>11254133.17</v>
          </cell>
          <cell r="Y14">
            <v>15231617.869999999</v>
          </cell>
          <cell r="Z14">
            <v>10425384.325708121</v>
          </cell>
          <cell r="AA14">
            <v>4806233.5442918791</v>
          </cell>
          <cell r="AB14">
            <v>3284</v>
          </cell>
          <cell r="AC14">
            <v>189535348.56999999</v>
          </cell>
          <cell r="AD14">
            <v>64075</v>
          </cell>
          <cell r="AE14">
            <v>294260743.03000003</v>
          </cell>
          <cell r="AF14">
            <v>4154</v>
          </cell>
          <cell r="AG14">
            <v>309357995.8900001</v>
          </cell>
          <cell r="AH14">
            <v>66684</v>
          </cell>
          <cell r="AI14">
            <v>296102840.00999993</v>
          </cell>
          <cell r="AJ14">
            <v>-9.2282148561430022E-3</v>
          </cell>
          <cell r="AK14">
            <v>-16</v>
          </cell>
          <cell r="AL14">
            <v>21</v>
          </cell>
          <cell r="AM14">
            <v>-14093.47656882929</v>
          </cell>
          <cell r="AN14">
            <v>-0.20319182650789813</v>
          </cell>
          <cell r="AO14">
            <v>-20</v>
          </cell>
          <cell r="AP14">
            <v>19</v>
          </cell>
          <cell r="AQ14">
            <v>6.769910218787227E-2</v>
          </cell>
          <cell r="AR14">
            <v>-6.2451735576054865E-2</v>
          </cell>
          <cell r="AS14">
            <v>-8</v>
          </cell>
          <cell r="AT14">
            <v>31</v>
          </cell>
          <cell r="AU14">
            <v>1.3534243499626191</v>
          </cell>
          <cell r="AV14">
            <v>0.11968507797575678</v>
          </cell>
          <cell r="AW14">
            <v>12</v>
          </cell>
          <cell r="AX14">
            <v>47</v>
          </cell>
          <cell r="AY14">
            <v>-0.22311707174699036</v>
          </cell>
          <cell r="AZ14">
            <v>-17.822254744363448</v>
          </cell>
          <cell r="BA14">
            <v>17</v>
          </cell>
          <cell r="BB14">
            <v>-1.8072571205618417E-2</v>
          </cell>
          <cell r="BC14">
            <v>1.8072571205618417E-2</v>
          </cell>
          <cell r="BD14">
            <v>-25.963714397190792</v>
          </cell>
          <cell r="BE14">
            <v>51</v>
          </cell>
          <cell r="BF14">
            <v>186</v>
          </cell>
          <cell r="BH14" t="str">
            <v>Центральный федеральный округ</v>
          </cell>
          <cell r="BI14">
            <v>57714.783364799026</v>
          </cell>
          <cell r="BJ14">
            <v>74472.31485074629</v>
          </cell>
        </row>
        <row r="15">
          <cell r="A15" t="str">
            <v>Бурятия</v>
          </cell>
          <cell r="J15">
            <v>2592</v>
          </cell>
          <cell r="K15">
            <v>188277300.18999994</v>
          </cell>
          <cell r="L15">
            <v>40076</v>
          </cell>
          <cell r="M15">
            <v>164877346.62</v>
          </cell>
          <cell r="N15">
            <v>4114.1168434973551</v>
          </cell>
          <cell r="O15">
            <v>72637.847295524669</v>
          </cell>
          <cell r="P15">
            <v>6.4677113484379684E-2</v>
          </cell>
          <cell r="Q15">
            <v>1.1419233997253171</v>
          </cell>
          <cell r="R15">
            <v>347514</v>
          </cell>
          <cell r="S15">
            <v>0.46128789055980479</v>
          </cell>
          <cell r="T15">
            <v>-61321743.292599931</v>
          </cell>
          <cell r="U15">
            <v>2507</v>
          </cell>
          <cell r="V15">
            <v>164385760.80000001</v>
          </cell>
          <cell r="W15">
            <v>148</v>
          </cell>
          <cell r="X15">
            <v>6439129.9400000004</v>
          </cell>
          <cell r="Y15">
            <v>5448089.79</v>
          </cell>
          <cell r="Z15">
            <v>3376835.23</v>
          </cell>
          <cell r="AA15">
            <v>2071254.07</v>
          </cell>
          <cell r="AB15">
            <v>2687</v>
          </cell>
          <cell r="AC15">
            <v>191262650.26999998</v>
          </cell>
          <cell r="AD15">
            <v>40218</v>
          </cell>
          <cell r="AE15">
            <v>167504415.26999998</v>
          </cell>
          <cell r="AF15">
            <v>3055</v>
          </cell>
          <cell r="AG15">
            <v>279219160.70999992</v>
          </cell>
          <cell r="AH15">
            <v>39748</v>
          </cell>
          <cell r="AI15">
            <v>166874374.18000013</v>
          </cell>
          <cell r="AJ15">
            <v>7.5127287536399939E-3</v>
          </cell>
          <cell r="AK15">
            <v>13</v>
          </cell>
          <cell r="AL15">
            <v>71</v>
          </cell>
          <cell r="AM15">
            <v>3277.3970695335593</v>
          </cell>
          <cell r="AN15">
            <v>4.7251669486791131E-2</v>
          </cell>
          <cell r="AO15">
            <v>5</v>
          </cell>
          <cell r="AP15">
            <v>64</v>
          </cell>
          <cell r="AQ15">
            <v>5.9034702832070206E-2</v>
          </cell>
          <cell r="AR15">
            <v>-7.1116134931856922E-2</v>
          </cell>
          <cell r="AS15">
            <v>-9</v>
          </cell>
          <cell r="AT15">
            <v>22</v>
          </cell>
          <cell r="AU15">
            <v>0.84609098445992836</v>
          </cell>
          <cell r="AV15">
            <v>-0.38764828752693392</v>
          </cell>
          <cell r="AW15">
            <v>-39</v>
          </cell>
          <cell r="AX15">
            <v>10</v>
          </cell>
          <cell r="AY15">
            <v>0.48301740224067169</v>
          </cell>
          <cell r="AZ15">
            <v>38.58270064809615</v>
          </cell>
          <cell r="BA15">
            <v>79</v>
          </cell>
          <cell r="BB15">
            <v>-3.5307573723208515E-3</v>
          </cell>
          <cell r="BC15">
            <v>3.5307573723208515E-3</v>
          </cell>
          <cell r="BD15">
            <v>-33.234621313839575</v>
          </cell>
          <cell r="BE15">
            <v>41</v>
          </cell>
          <cell r="BF15">
            <v>287</v>
          </cell>
          <cell r="BH15" t="str">
            <v>Сибирский федеральный округ</v>
          </cell>
          <cell r="BI15">
            <v>71180.740703386677</v>
          </cell>
          <cell r="BJ15">
            <v>91397.433947626821</v>
          </cell>
        </row>
        <row r="16">
          <cell r="A16" t="str">
            <v>Владимирская</v>
          </cell>
          <cell r="J16">
            <v>4301</v>
          </cell>
          <cell r="K16">
            <v>304338148.44000018</v>
          </cell>
          <cell r="L16">
            <v>73305</v>
          </cell>
          <cell r="M16">
            <v>376062609.51999998</v>
          </cell>
          <cell r="N16">
            <v>5130.1085808607868</v>
          </cell>
          <cell r="O16">
            <v>70759.857809811714</v>
          </cell>
          <cell r="P16">
            <v>5.867266898574449E-2</v>
          </cell>
          <cell r="Q16">
            <v>0.80927521305149774</v>
          </cell>
          <cell r="R16">
            <v>464872</v>
          </cell>
          <cell r="S16">
            <v>0.63075427214372992</v>
          </cell>
          <cell r="T16">
            <v>-14769939.109600186</v>
          </cell>
          <cell r="U16">
            <v>4815</v>
          </cell>
          <cell r="V16">
            <v>245785701.49000001</v>
          </cell>
          <cell r="W16">
            <v>581</v>
          </cell>
          <cell r="X16">
            <v>51247669.090000018</v>
          </cell>
          <cell r="Y16">
            <v>93206668.799999982</v>
          </cell>
          <cell r="Z16">
            <v>76877178.122482926</v>
          </cell>
          <cell r="AA16">
            <v>16329490.677517066</v>
          </cell>
          <cell r="AB16">
            <v>5391</v>
          </cell>
          <cell r="AC16">
            <v>265353567.88</v>
          </cell>
          <cell r="AD16">
            <v>76076</v>
          </cell>
          <cell r="AE16">
            <v>406648608.56999999</v>
          </cell>
          <cell r="AF16">
            <v>5440</v>
          </cell>
          <cell r="AG16">
            <v>359329211.66000003</v>
          </cell>
          <cell r="AH16">
            <v>76958</v>
          </cell>
          <cell r="AI16">
            <v>398554643.24000007</v>
          </cell>
          <cell r="AJ16">
            <v>1.5082842550048006E-3</v>
          </cell>
          <cell r="AK16">
            <v>3</v>
          </cell>
          <cell r="AL16">
            <v>54</v>
          </cell>
          <cell r="AM16">
            <v>1399.4075838206045</v>
          </cell>
          <cell r="AN16">
            <v>2.0175872262377721E-2</v>
          </cell>
          <cell r="AO16">
            <v>2</v>
          </cell>
          <cell r="AP16">
            <v>60</v>
          </cell>
          <cell r="AQ16">
            <v>0.12066458982346832</v>
          </cell>
          <cell r="AR16">
            <v>-9.4862479404588113E-3</v>
          </cell>
          <cell r="AS16">
            <v>-1</v>
          </cell>
          <cell r="AT16">
            <v>55</v>
          </cell>
          <cell r="AU16">
            <v>1.8187494271458962</v>
          </cell>
          <cell r="AV16">
            <v>0.58501015515903387</v>
          </cell>
          <cell r="AW16">
            <v>59</v>
          </cell>
          <cell r="AX16">
            <v>78</v>
          </cell>
          <cell r="AY16">
            <v>5.1006770196750262E-2</v>
          </cell>
          <cell r="AZ16">
            <v>4.0743437739472341</v>
          </cell>
          <cell r="BA16">
            <v>53</v>
          </cell>
          <cell r="BB16">
            <v>-3.64241022135759E-2</v>
          </cell>
          <cell r="BC16">
            <v>3.64241022135759E-2</v>
          </cell>
          <cell r="BD16">
            <v>-16.78794889321205</v>
          </cell>
          <cell r="BE16">
            <v>64</v>
          </cell>
          <cell r="BF16">
            <v>364</v>
          </cell>
          <cell r="BH16" t="str">
            <v>Центральный федеральный округ</v>
          </cell>
          <cell r="BI16">
            <v>49221.585583379703</v>
          </cell>
          <cell r="BJ16">
            <v>66053.163908088245</v>
          </cell>
        </row>
        <row r="17">
          <cell r="A17" t="str">
            <v>Волгоградская</v>
          </cell>
          <cell r="J17">
            <v>7963</v>
          </cell>
          <cell r="K17">
            <v>638758707.69999981</v>
          </cell>
          <cell r="L17">
            <v>128039</v>
          </cell>
          <cell r="M17">
            <v>557927309.94000041</v>
          </cell>
          <cell r="N17">
            <v>4357.4794393895645</v>
          </cell>
          <cell r="O17">
            <v>80215.836707271112</v>
          </cell>
          <cell r="P17">
            <v>6.2191988378540911E-2</v>
          </cell>
          <cell r="Q17">
            <v>1.1448780088730413</v>
          </cell>
          <cell r="R17">
            <v>1238600</v>
          </cell>
          <cell r="S17">
            <v>0.41349588244792507</v>
          </cell>
          <cell r="T17">
            <v>-209154679.0461995</v>
          </cell>
          <cell r="U17">
            <v>7550</v>
          </cell>
          <cell r="V17">
            <v>391833764.75</v>
          </cell>
          <cell r="W17">
            <v>3316</v>
          </cell>
          <cell r="X17">
            <v>137572988.90000001</v>
          </cell>
          <cell r="Y17">
            <v>233636654.29000002</v>
          </cell>
          <cell r="Z17">
            <v>153177989.43850386</v>
          </cell>
          <cell r="AA17">
            <v>80458665.85149616</v>
          </cell>
          <cell r="AB17">
            <v>9997</v>
          </cell>
          <cell r="AC17">
            <v>832312637.22000003</v>
          </cell>
          <cell r="AD17">
            <v>109136</v>
          </cell>
          <cell r="AE17">
            <v>521270807.02999997</v>
          </cell>
          <cell r="AF17">
            <v>12970</v>
          </cell>
          <cell r="AG17">
            <v>1301252687.7800007</v>
          </cell>
          <cell r="AH17">
            <v>132011</v>
          </cell>
          <cell r="AI17">
            <v>599783374.70239961</v>
          </cell>
          <cell r="AJ17">
            <v>5.0276036478012209E-3</v>
          </cell>
          <cell r="AK17">
            <v>9</v>
          </cell>
          <cell r="AL17">
            <v>63</v>
          </cell>
          <cell r="AM17">
            <v>10855.386481280002</v>
          </cell>
          <cell r="AN17">
            <v>0.15650686300205438</v>
          </cell>
          <cell r="AO17">
            <v>16</v>
          </cell>
          <cell r="AP17">
            <v>69</v>
          </cell>
          <cell r="AQ17">
            <v>0.43920529801324504</v>
          </cell>
          <cell r="AR17">
            <v>0.30905446024931793</v>
          </cell>
          <cell r="AS17">
            <v>39</v>
          </cell>
          <cell r="AT17">
            <v>84</v>
          </cell>
          <cell r="AU17">
            <v>1.69827417546207</v>
          </cell>
          <cell r="AV17">
            <v>0.46453490347520776</v>
          </cell>
          <cell r="AW17">
            <v>46</v>
          </cell>
          <cell r="AX17">
            <v>72</v>
          </cell>
          <cell r="AY17">
            <v>0.48685455697797564</v>
          </cell>
          <cell r="AZ17">
            <v>38.889206773720289</v>
          </cell>
          <cell r="BA17">
            <v>80</v>
          </cell>
          <cell r="BB17">
            <v>0.1732059082246005</v>
          </cell>
          <cell r="BC17">
            <v>-0.1732059082246005</v>
          </cell>
          <cell r="BD17">
            <v>-121.60295411230025</v>
          </cell>
          <cell r="BE17">
            <v>7</v>
          </cell>
          <cell r="BF17">
            <v>375</v>
          </cell>
          <cell r="BH17" t="str">
            <v>Южный федеральный округ</v>
          </cell>
          <cell r="BI17">
            <v>83256.240594178264</v>
          </cell>
          <cell r="BJ17">
            <v>100327.88649036243</v>
          </cell>
          <cell r="BK17" t="str">
            <v>*</v>
          </cell>
        </row>
        <row r="18">
          <cell r="A18" t="str">
            <v>Вологодская</v>
          </cell>
          <cell r="J18">
            <v>4797</v>
          </cell>
          <cell r="K18">
            <v>231334653.06000006</v>
          </cell>
          <cell r="L18">
            <v>69030</v>
          </cell>
          <cell r="M18">
            <v>377712666.4200002</v>
          </cell>
          <cell r="N18">
            <v>5471.7176071273389</v>
          </cell>
          <cell r="O18">
            <v>48224.859924953111</v>
          </cell>
          <cell r="P18">
            <v>6.9491525423728814E-2</v>
          </cell>
          <cell r="Q18">
            <v>0.61246199459661732</v>
          </cell>
          <cell r="R18">
            <v>453480</v>
          </cell>
          <cell r="S18">
            <v>0.60889124106906589</v>
          </cell>
          <cell r="T18">
            <v>59504100.083400071</v>
          </cell>
          <cell r="U18">
            <v>5485</v>
          </cell>
          <cell r="V18">
            <v>236519182.42000002</v>
          </cell>
          <cell r="W18">
            <v>365</v>
          </cell>
          <cell r="X18">
            <v>10987561.720000001</v>
          </cell>
          <cell r="Y18">
            <v>10891682.030000001</v>
          </cell>
          <cell r="Z18">
            <v>7874202.0200000005</v>
          </cell>
          <cell r="AA18">
            <v>3017480.01</v>
          </cell>
          <cell r="AB18">
            <v>5349</v>
          </cell>
          <cell r="AC18">
            <v>243028733.47999999</v>
          </cell>
          <cell r="AD18">
            <v>75997</v>
          </cell>
          <cell r="AE18">
            <v>419773781.09000003</v>
          </cell>
          <cell r="AF18">
            <v>6658</v>
          </cell>
          <cell r="AG18">
            <v>338503058.72000003</v>
          </cell>
          <cell r="AH18">
            <v>70107</v>
          </cell>
          <cell r="AI18">
            <v>386319734.77999991</v>
          </cell>
          <cell r="AJ18">
            <v>1.2327140692989125E-2</v>
          </cell>
          <cell r="AK18">
            <v>22</v>
          </cell>
          <cell r="AL18">
            <v>81</v>
          </cell>
          <cell r="AM18">
            <v>-21135.590301037999</v>
          </cell>
          <cell r="AN18">
            <v>-0.30472106556652601</v>
          </cell>
          <cell r="AO18">
            <v>-30</v>
          </cell>
          <cell r="AP18">
            <v>7</v>
          </cell>
          <cell r="AQ18">
            <v>6.6545123062898809E-2</v>
          </cell>
          <cell r="AR18">
            <v>-6.3605714701028326E-2</v>
          </cell>
          <cell r="AS18">
            <v>-8</v>
          </cell>
          <cell r="AT18">
            <v>31</v>
          </cell>
          <cell r="AU18">
            <v>0.99127379736802979</v>
          </cell>
          <cell r="AV18">
            <v>-0.2424654746188325</v>
          </cell>
          <cell r="AW18">
            <v>-24</v>
          </cell>
          <cell r="AX18">
            <v>21</v>
          </cell>
          <cell r="AY18">
            <v>-0.20459481221218534</v>
          </cell>
          <cell r="AZ18">
            <v>-16.342724624656409</v>
          </cell>
          <cell r="BA18">
            <v>20</v>
          </cell>
          <cell r="BB18">
            <v>-9.1674671368606658E-2</v>
          </cell>
          <cell r="BC18">
            <v>9.1674671368606658E-2</v>
          </cell>
          <cell r="BD18">
            <v>10.837335684303326</v>
          </cell>
          <cell r="BE18">
            <v>82</v>
          </cell>
          <cell r="BF18">
            <v>242</v>
          </cell>
          <cell r="BH18" t="str">
            <v>Северо-Западный федеральный округ</v>
          </cell>
          <cell r="BI18">
            <v>45434.423907272387</v>
          </cell>
          <cell r="BJ18">
            <v>50841.552826674684</v>
          </cell>
        </row>
        <row r="19">
          <cell r="A19" t="str">
            <v>Воронежская</v>
          </cell>
          <cell r="J19">
            <v>7322</v>
          </cell>
          <cell r="K19">
            <v>523833022.27999991</v>
          </cell>
          <cell r="L19">
            <v>143343</v>
          </cell>
          <cell r="M19">
            <v>710934436.00999975</v>
          </cell>
          <cell r="N19">
            <v>4959.6732035048781</v>
          </cell>
          <cell r="O19">
            <v>71542.341201857402</v>
          </cell>
          <cell r="P19">
            <v>5.1080275981387299E-2</v>
          </cell>
          <cell r="Q19">
            <v>0.73682325084704692</v>
          </cell>
          <cell r="R19">
            <v>935543</v>
          </cell>
          <cell r="S19">
            <v>0.61287615855177158</v>
          </cell>
          <cell r="T19">
            <v>23586493.447699964</v>
          </cell>
          <cell r="U19">
            <v>8702.5999999999985</v>
          </cell>
          <cell r="V19">
            <v>544329539.3499999</v>
          </cell>
          <cell r="W19">
            <v>1923</v>
          </cell>
          <cell r="X19">
            <v>53034783.469999999</v>
          </cell>
          <cell r="Y19">
            <v>81996575.210000008</v>
          </cell>
          <cell r="Z19">
            <v>48859539.054365888</v>
          </cell>
          <cell r="AA19">
            <v>33137036.15563412</v>
          </cell>
          <cell r="AB19">
            <v>8012</v>
          </cell>
          <cell r="AC19">
            <v>530482196.44999999</v>
          </cell>
          <cell r="AD19">
            <v>149638</v>
          </cell>
          <cell r="AE19">
            <v>798419708.13</v>
          </cell>
          <cell r="AF19">
            <v>10442</v>
          </cell>
          <cell r="AG19">
            <v>816695944.01999986</v>
          </cell>
          <cell r="AH19">
            <v>146050</v>
          </cell>
          <cell r="AI19">
            <v>737831826.92999959</v>
          </cell>
          <cell r="AJ19">
            <v>-6.0841087493523904E-3</v>
          </cell>
          <cell r="AK19">
            <v>-11</v>
          </cell>
          <cell r="AL19">
            <v>28</v>
          </cell>
          <cell r="AM19">
            <v>2181.8909758662921</v>
          </cell>
          <cell r="AN19">
            <v>3.1457278157180739E-2</v>
          </cell>
          <cell r="AO19">
            <v>3</v>
          </cell>
          <cell r="AP19">
            <v>62</v>
          </cell>
          <cell r="AQ19">
            <v>0.22096844621147707</v>
          </cell>
          <cell r="AR19">
            <v>9.0817608447549936E-2</v>
          </cell>
          <cell r="AS19">
            <v>11</v>
          </cell>
          <cell r="AT19">
            <v>75</v>
          </cell>
          <cell r="AU19">
            <v>1.546090505986184</v>
          </cell>
          <cell r="AV19">
            <v>0.31235123399932174</v>
          </cell>
          <cell r="AW19">
            <v>31</v>
          </cell>
          <cell r="AX19">
            <v>64</v>
          </cell>
          <cell r="AY19">
            <v>-4.308668721162745E-2</v>
          </cell>
          <cell r="AZ19">
            <v>-3.4416995058411057</v>
          </cell>
          <cell r="BA19">
            <v>41</v>
          </cell>
          <cell r="BB19">
            <v>-4.2068191234846765E-2</v>
          </cell>
          <cell r="BC19">
            <v>4.2068191234846765E-2</v>
          </cell>
          <cell r="BD19">
            <v>-13.965904382576621</v>
          </cell>
          <cell r="BE19">
            <v>68</v>
          </cell>
          <cell r="BF19">
            <v>338</v>
          </cell>
          <cell r="BH19" t="str">
            <v>Центральный федеральный округ</v>
          </cell>
          <cell r="BI19">
            <v>66210.958119071394</v>
          </cell>
          <cell r="BJ19">
            <v>78212.597588584555</v>
          </cell>
          <cell r="BK19" t="str">
            <v>*</v>
          </cell>
        </row>
        <row r="20">
          <cell r="A20" t="str">
            <v>Дагестан</v>
          </cell>
          <cell r="J20">
            <v>5813</v>
          </cell>
          <cell r="K20">
            <v>459274779.50000024</v>
          </cell>
          <cell r="L20">
            <v>92823</v>
          </cell>
          <cell r="M20">
            <v>340259449.85999995</v>
          </cell>
          <cell r="N20">
            <v>3665.6803794318212</v>
          </cell>
          <cell r="O20">
            <v>79008.219421985254</v>
          </cell>
          <cell r="P20">
            <v>6.2624565032373444E-2</v>
          </cell>
          <cell r="Q20">
            <v>1.3497781757096512</v>
          </cell>
          <cell r="R20">
            <v>737055</v>
          </cell>
          <cell r="S20">
            <v>0.50375073773327639</v>
          </cell>
          <cell r="T20">
            <v>-197275003.10780028</v>
          </cell>
          <cell r="U20">
            <v>5919</v>
          </cell>
          <cell r="V20">
            <v>393229220.93000001</v>
          </cell>
          <cell r="W20">
            <v>382</v>
          </cell>
          <cell r="X20">
            <v>35978281.470000006</v>
          </cell>
          <cell r="Y20">
            <v>33419954.259999998</v>
          </cell>
          <cell r="Z20">
            <v>25071313.729999997</v>
          </cell>
          <cell r="AA20">
            <v>8348640.5300000012</v>
          </cell>
          <cell r="AB20">
            <v>4523</v>
          </cell>
          <cell r="AC20">
            <v>326537956.46000004</v>
          </cell>
          <cell r="AD20">
            <v>87650</v>
          </cell>
          <cell r="AE20">
            <v>372496740.99000001</v>
          </cell>
          <cell r="AF20">
            <v>7533</v>
          </cell>
          <cell r="AG20">
            <v>614769703.72000003</v>
          </cell>
          <cell r="AH20">
            <v>80678</v>
          </cell>
          <cell r="AI20">
            <v>352654854.65400028</v>
          </cell>
          <cell r="AJ20">
            <v>5.4601803016337547E-3</v>
          </cell>
          <cell r="AK20">
            <v>10</v>
          </cell>
          <cell r="AL20">
            <v>65</v>
          </cell>
          <cell r="AM20">
            <v>9647.769195994144</v>
          </cell>
          <cell r="AN20">
            <v>0.1390961155032826</v>
          </cell>
          <cell r="AO20">
            <v>14</v>
          </cell>
          <cell r="AP20">
            <v>68</v>
          </cell>
          <cell r="AQ20">
            <v>6.4537928704173006E-2</v>
          </cell>
          <cell r="AR20">
            <v>-6.5612909059754129E-2</v>
          </cell>
          <cell r="AS20">
            <v>-8</v>
          </cell>
          <cell r="AT20">
            <v>31</v>
          </cell>
          <cell r="AU20">
            <v>0.92889245663016906</v>
          </cell>
          <cell r="AV20">
            <v>-0.30484681535669322</v>
          </cell>
          <cell r="AW20">
            <v>-30</v>
          </cell>
          <cell r="AX20">
            <v>17</v>
          </cell>
          <cell r="AY20">
            <v>0.75295866975279369</v>
          </cell>
          <cell r="AZ20">
            <v>60.14520143724652</v>
          </cell>
          <cell r="BA20">
            <v>83</v>
          </cell>
          <cell r="BB20">
            <v>5.9018824871648605E-2</v>
          </cell>
          <cell r="BC20">
            <v>-5.9018824871648605E-2</v>
          </cell>
          <cell r="BD20">
            <v>-64.509412435824302</v>
          </cell>
          <cell r="BE20">
            <v>23</v>
          </cell>
          <cell r="BF20">
            <v>287</v>
          </cell>
          <cell r="BH20" t="str">
            <v>Северо-Кавказский федеральный округ</v>
          </cell>
          <cell r="BI20">
            <v>72194.993690028758</v>
          </cell>
          <cell r="BJ20">
            <v>81610.208910128771</v>
          </cell>
        </row>
        <row r="21">
          <cell r="A21" t="str">
            <v>Еврейская</v>
          </cell>
          <cell r="J21">
            <v>384</v>
          </cell>
          <cell r="K21">
            <v>24889729.630000003</v>
          </cell>
          <cell r="L21">
            <v>8895</v>
          </cell>
          <cell r="M21">
            <v>27626082.62000002</v>
          </cell>
          <cell r="N21">
            <v>3105.7990578976974</v>
          </cell>
          <cell r="O21">
            <v>64817.004244791671</v>
          </cell>
          <cell r="P21">
            <v>4.3170320404721754E-2</v>
          </cell>
          <cell r="Q21">
            <v>0.90095037984071535</v>
          </cell>
          <cell r="R21">
            <v>46512</v>
          </cell>
          <cell r="S21">
            <v>0.76496388028895768</v>
          </cell>
          <cell r="T21">
            <v>-3617646.012599986</v>
          </cell>
          <cell r="U21">
            <v>348</v>
          </cell>
          <cell r="V21">
            <v>20243285.720000003</v>
          </cell>
          <cell r="W21">
            <v>35</v>
          </cell>
          <cell r="X21">
            <v>1972439.47</v>
          </cell>
          <cell r="Y21">
            <v>1927451.43</v>
          </cell>
          <cell r="Z21">
            <v>1487566.85</v>
          </cell>
          <cell r="AA21">
            <v>439884.57999999996</v>
          </cell>
          <cell r="AB21">
            <v>331</v>
          </cell>
          <cell r="AC21">
            <v>20975512.389999997</v>
          </cell>
          <cell r="AD21">
            <v>8337</v>
          </cell>
          <cell r="AE21">
            <v>26828304.969999999</v>
          </cell>
          <cell r="AF21">
            <v>487</v>
          </cell>
          <cell r="AG21">
            <v>39022804.239999987</v>
          </cell>
          <cell r="AH21">
            <v>8279</v>
          </cell>
          <cell r="AI21">
            <v>26100652.710000012</v>
          </cell>
          <cell r="AJ21">
            <v>-1.3994064326017935E-2</v>
          </cell>
          <cell r="AK21">
            <v>-24</v>
          </cell>
          <cell r="AL21">
            <v>11</v>
          </cell>
          <cell r="AM21">
            <v>-4543.4459811994384</v>
          </cell>
          <cell r="AN21">
            <v>-6.5504851343898787E-2</v>
          </cell>
          <cell r="AO21">
            <v>-7</v>
          </cell>
          <cell r="AP21">
            <v>47</v>
          </cell>
          <cell r="AQ21">
            <v>0.10057471264367816</v>
          </cell>
          <cell r="AR21">
            <v>-2.9576125120248972E-2</v>
          </cell>
          <cell r="AS21">
            <v>-4</v>
          </cell>
          <cell r="AT21">
            <v>46</v>
          </cell>
          <cell r="AU21">
            <v>0.97719167524060957</v>
          </cell>
          <cell r="AV21">
            <v>-0.25654759674625272</v>
          </cell>
          <cell r="AW21">
            <v>-26</v>
          </cell>
          <cell r="AX21">
            <v>20</v>
          </cell>
          <cell r="AY21">
            <v>0.17006542836456529</v>
          </cell>
          <cell r="AZ21">
            <v>13.584569588469694</v>
          </cell>
          <cell r="BA21">
            <v>67</v>
          </cell>
          <cell r="BB21">
            <v>6.6930550557754584E-2</v>
          </cell>
          <cell r="BC21">
            <v>-6.6930550557754584E-2</v>
          </cell>
          <cell r="BD21">
            <v>-68.4652752788773</v>
          </cell>
          <cell r="BE21">
            <v>21</v>
          </cell>
          <cell r="BF21">
            <v>212</v>
          </cell>
          <cell r="BH21" t="str">
            <v>Дальневосточный федеральный округ</v>
          </cell>
          <cell r="BI21">
            <v>63370.128066465244</v>
          </cell>
          <cell r="BJ21">
            <v>80128.961478439393</v>
          </cell>
        </row>
        <row r="22">
          <cell r="A22" t="str">
            <v>Забайкальский</v>
          </cell>
          <cell r="J22">
            <v>1804</v>
          </cell>
          <cell r="K22">
            <v>125307386.13</v>
          </cell>
          <cell r="L22">
            <v>55848</v>
          </cell>
          <cell r="M22">
            <v>166369854.57999998</v>
          </cell>
          <cell r="N22">
            <v>2978.9760524996418</v>
          </cell>
          <cell r="O22">
            <v>69460.857056541019</v>
          </cell>
          <cell r="P22">
            <v>3.2301962469560234E-2</v>
          </cell>
          <cell r="Q22">
            <v>0.75318564439656444</v>
          </cell>
          <cell r="R22">
            <v>371987</v>
          </cell>
          <cell r="S22">
            <v>0.6005371155443604</v>
          </cell>
          <cell r="T22">
            <v>2797401.8965999931</v>
          </cell>
          <cell r="U22">
            <v>1809</v>
          </cell>
          <cell r="V22">
            <v>126258385.94999999</v>
          </cell>
          <cell r="W22">
            <v>68</v>
          </cell>
          <cell r="X22">
            <v>4760755.34</v>
          </cell>
          <cell r="Y22">
            <v>3795192.46</v>
          </cell>
          <cell r="Z22">
            <v>2709310.85</v>
          </cell>
          <cell r="AA22">
            <v>1085881.6100000001</v>
          </cell>
          <cell r="AB22">
            <v>1447</v>
          </cell>
          <cell r="AC22">
            <v>87468463.510000005</v>
          </cell>
          <cell r="AD22">
            <v>54799</v>
          </cell>
          <cell r="AE22">
            <v>169676025.25999999</v>
          </cell>
          <cell r="AF22">
            <v>2041</v>
          </cell>
          <cell r="AG22">
            <v>146224438.89000002</v>
          </cell>
          <cell r="AH22">
            <v>55746</v>
          </cell>
          <cell r="AI22">
            <v>170743625.02000007</v>
          </cell>
          <cell r="AJ22">
            <v>-2.4862422261179455E-2</v>
          </cell>
          <cell r="AK22">
            <v>-43</v>
          </cell>
          <cell r="AL22">
            <v>5</v>
          </cell>
          <cell r="AM22">
            <v>100.4068305499095</v>
          </cell>
          <cell r="AN22">
            <v>1.4476092675690926E-3</v>
          </cell>
          <cell r="AO22">
            <v>0</v>
          </cell>
          <cell r="AP22">
            <v>58</v>
          </cell>
          <cell r="AQ22">
            <v>3.7589828634604756E-2</v>
          </cell>
          <cell r="AR22">
            <v>-9.2561009129322386E-2</v>
          </cell>
          <cell r="AS22">
            <v>-12</v>
          </cell>
          <cell r="AT22">
            <v>10</v>
          </cell>
          <cell r="AU22">
            <v>0.79718283947773716</v>
          </cell>
          <cell r="AV22">
            <v>-0.43655643250912513</v>
          </cell>
          <cell r="AW22">
            <v>-44</v>
          </cell>
          <cell r="AX22">
            <v>7</v>
          </cell>
          <cell r="AY22">
            <v>-2.1836825459007336E-2</v>
          </cell>
          <cell r="AZ22">
            <v>-1.7442926401434351</v>
          </cell>
          <cell r="BA22">
            <v>43</v>
          </cell>
          <cell r="BB22">
            <v>1.9142685085494261E-2</v>
          </cell>
          <cell r="BC22">
            <v>-1.9142685085494261E-2</v>
          </cell>
          <cell r="BD22">
            <v>-44.571342542747132</v>
          </cell>
          <cell r="BE22">
            <v>32</v>
          </cell>
          <cell r="BF22">
            <v>155</v>
          </cell>
          <cell r="BH22" t="str">
            <v>Сибирский федеральный округ</v>
          </cell>
          <cell r="BI22">
            <v>60448.143407049072</v>
          </cell>
          <cell r="BJ22">
            <v>71643.527138657533</v>
          </cell>
        </row>
        <row r="23">
          <cell r="A23" t="str">
            <v>Ивановская</v>
          </cell>
          <cell r="J23">
            <v>3319</v>
          </cell>
          <cell r="K23">
            <v>339497122.61999995</v>
          </cell>
          <cell r="L23">
            <v>46471</v>
          </cell>
          <cell r="M23">
            <v>258880636.77999967</v>
          </cell>
          <cell r="N23">
            <v>5570.7997843816502</v>
          </cell>
          <cell r="O23">
            <v>102288.97939740884</v>
          </cell>
          <cell r="P23">
            <v>7.1420886144046819E-2</v>
          </cell>
          <cell r="Q23">
            <v>1.3114040773490112</v>
          </cell>
          <cell r="R23">
            <v>347280</v>
          </cell>
          <cell r="S23">
            <v>0.53525685325961758</v>
          </cell>
          <cell r="T23">
            <v>-140159032.29940018</v>
          </cell>
          <cell r="U23">
            <v>3457.3</v>
          </cell>
          <cell r="V23">
            <v>280865316.27000004</v>
          </cell>
          <cell r="W23">
            <v>543</v>
          </cell>
          <cell r="X23">
            <v>40656656.430000007</v>
          </cell>
          <cell r="Y23">
            <v>31802865.300000004</v>
          </cell>
          <cell r="Z23">
            <v>20673924.644238736</v>
          </cell>
          <cell r="AA23">
            <v>11128940.655761266</v>
          </cell>
          <cell r="AB23">
            <v>3470</v>
          </cell>
          <cell r="AC23">
            <v>307787139.24000001</v>
          </cell>
          <cell r="AD23">
            <v>39839</v>
          </cell>
          <cell r="AE23">
            <v>238981226.93000001</v>
          </cell>
          <cell r="AF23">
            <v>3830</v>
          </cell>
          <cell r="AG23">
            <v>492117269.41000015</v>
          </cell>
          <cell r="AH23">
            <v>45205</v>
          </cell>
          <cell r="AI23">
            <v>260869980.90999985</v>
          </cell>
          <cell r="AJ23">
            <v>1.4256501413307129E-2</v>
          </cell>
          <cell r="AK23">
            <v>25</v>
          </cell>
          <cell r="AL23">
            <v>82</v>
          </cell>
          <cell r="AM23">
            <v>32928.529171417729</v>
          </cell>
          <cell r="AN23">
            <v>0.47474503213473346</v>
          </cell>
          <cell r="AO23">
            <v>47</v>
          </cell>
          <cell r="AP23">
            <v>79</v>
          </cell>
          <cell r="AQ23">
            <v>0.15705897665808577</v>
          </cell>
          <cell r="AR23">
            <v>2.6908138894158634E-2</v>
          </cell>
          <cell r="AS23">
            <v>3</v>
          </cell>
          <cell r="AT23">
            <v>65</v>
          </cell>
          <cell r="AU23">
            <v>0.78223021990891239</v>
          </cell>
          <cell r="AV23">
            <v>-0.45150905207794989</v>
          </cell>
          <cell r="AW23">
            <v>-45</v>
          </cell>
          <cell r="AX23">
            <v>6</v>
          </cell>
          <cell r="AY23">
            <v>0.70312217837533897</v>
          </cell>
          <cell r="AZ23">
            <v>56.164337768053748</v>
          </cell>
          <cell r="BA23">
            <v>82</v>
          </cell>
          <cell r="BB23">
            <v>0.16647004191872286</v>
          </cell>
          <cell r="BC23">
            <v>-0.16647004191872286</v>
          </cell>
          <cell r="BD23">
            <v>-118.23502095936144</v>
          </cell>
          <cell r="BE23">
            <v>9</v>
          </cell>
          <cell r="BF23">
            <v>323</v>
          </cell>
          <cell r="BH23" t="str">
            <v>Центральный федеральный округ</v>
          </cell>
          <cell r="BI23">
            <v>88699.46375792507</v>
          </cell>
          <cell r="BJ23">
            <v>128490.14867101831</v>
          </cell>
        </row>
        <row r="24">
          <cell r="A24" t="str">
            <v>Ингушетия</v>
          </cell>
          <cell r="J24">
            <v>359</v>
          </cell>
          <cell r="K24">
            <v>39205201.43999999</v>
          </cell>
          <cell r="L24">
            <v>8075</v>
          </cell>
          <cell r="M24">
            <v>27697482.480000012</v>
          </cell>
          <cell r="N24">
            <v>3430.0287900928806</v>
          </cell>
          <cell r="O24">
            <v>109206.68924791084</v>
          </cell>
          <cell r="P24">
            <v>4.4458204334365328E-2</v>
          </cell>
          <cell r="Q24">
            <v>1.4154788785699044</v>
          </cell>
          <cell r="R24">
            <v>103421</v>
          </cell>
          <cell r="S24">
            <v>0.31231568056777637</v>
          </cell>
          <cell r="T24">
            <v>-17878139.93039998</v>
          </cell>
          <cell r="U24">
            <v>407</v>
          </cell>
          <cell r="V24">
            <v>41714074.939999998</v>
          </cell>
          <cell r="W24">
            <v>39</v>
          </cell>
          <cell r="X24">
            <v>4493610.92</v>
          </cell>
          <cell r="Y24">
            <v>5584885.5700000003</v>
          </cell>
          <cell r="Z24">
            <v>4143971.84</v>
          </cell>
          <cell r="AA24">
            <v>1440913.73</v>
          </cell>
          <cell r="AB24">
            <v>472</v>
          </cell>
          <cell r="AC24">
            <v>44596807.32</v>
          </cell>
          <cell r="AD24">
            <v>11337</v>
          </cell>
          <cell r="AE24">
            <v>38604612.5</v>
          </cell>
          <cell r="AF24">
            <v>448</v>
          </cell>
          <cell r="AG24">
            <v>55026891.949999996</v>
          </cell>
          <cell r="AH24">
            <v>7094</v>
          </cell>
          <cell r="AI24">
            <v>26100754.540000014</v>
          </cell>
          <cell r="AJ24">
            <v>-1.2706180396374361E-2</v>
          </cell>
          <cell r="AK24">
            <v>-22</v>
          </cell>
          <cell r="AL24">
            <v>12</v>
          </cell>
          <cell r="AM24">
            <v>39846.239021919726</v>
          </cell>
          <cell r="AN24">
            <v>0.57448068592536805</v>
          </cell>
          <cell r="AO24">
            <v>57</v>
          </cell>
          <cell r="AP24">
            <v>80</v>
          </cell>
          <cell r="AQ24">
            <v>9.5823095823095825E-2</v>
          </cell>
          <cell r="AR24">
            <v>-3.4327741940831311E-2</v>
          </cell>
          <cell r="AS24">
            <v>-4</v>
          </cell>
          <cell r="AT24">
            <v>46</v>
          </cell>
          <cell r="AU24">
            <v>1.242850275519626</v>
          </cell>
          <cell r="AV24">
            <v>9.1110035327637284E-3</v>
          </cell>
          <cell r="AW24">
            <v>1</v>
          </cell>
          <cell r="AX24">
            <v>39</v>
          </cell>
          <cell r="AY24">
            <v>0.83828425788299255</v>
          </cell>
          <cell r="AZ24">
            <v>66.960880560148738</v>
          </cell>
          <cell r="BA24">
            <v>84</v>
          </cell>
          <cell r="BB24">
            <v>-0.28773044015171562</v>
          </cell>
          <cell r="BC24">
            <v>0.28773044015171562</v>
          </cell>
          <cell r="BD24">
            <v>108.86522007585779</v>
          </cell>
          <cell r="BE24">
            <v>86</v>
          </cell>
          <cell r="BF24">
            <v>347</v>
          </cell>
          <cell r="BH24" t="str">
            <v>Северо-Кавказский федеральный округ</v>
          </cell>
          <cell r="BI24">
            <v>94484.761271186435</v>
          </cell>
          <cell r="BJ24">
            <v>122827.88381696427</v>
          </cell>
        </row>
        <row r="25">
          <cell r="A25" t="str">
            <v>Иркутская</v>
          </cell>
          <cell r="J25">
            <v>8329</v>
          </cell>
          <cell r="K25">
            <v>572348081.76999998</v>
          </cell>
          <cell r="L25">
            <v>129388</v>
          </cell>
          <cell r="M25">
            <v>644021578.16999948</v>
          </cell>
          <cell r="N25">
            <v>4977.4444165610375</v>
          </cell>
          <cell r="O25">
            <v>68717.502913915232</v>
          </cell>
          <cell r="P25">
            <v>6.4372275636071355E-2</v>
          </cell>
          <cell r="Q25">
            <v>0.88870947988472493</v>
          </cell>
          <cell r="R25">
            <v>767290</v>
          </cell>
          <cell r="S25">
            <v>0.67451941247768121</v>
          </cell>
          <cell r="T25">
            <v>-76451466.57910037</v>
          </cell>
          <cell r="U25">
            <v>9368</v>
          </cell>
          <cell r="V25">
            <v>616194056.24000001</v>
          </cell>
          <cell r="W25">
            <v>493</v>
          </cell>
          <cell r="X25">
            <v>22643947.809999995</v>
          </cell>
          <cell r="Y25">
            <v>23325493.800000001</v>
          </cell>
          <cell r="Z25">
            <v>15097014.049999999</v>
          </cell>
          <cell r="AA25">
            <v>8228479.9500000011</v>
          </cell>
          <cell r="AB25">
            <v>8103</v>
          </cell>
          <cell r="AC25">
            <v>488593830.71999997</v>
          </cell>
          <cell r="AD25">
            <v>132776</v>
          </cell>
          <cell r="AE25">
            <v>679179515.85000002</v>
          </cell>
          <cell r="AF25">
            <v>9941</v>
          </cell>
          <cell r="AG25">
            <v>721171010.71000051</v>
          </cell>
          <cell r="AH25">
            <v>132909</v>
          </cell>
          <cell r="AI25">
            <v>666938062.05999994</v>
          </cell>
          <cell r="AJ25">
            <v>7.2078909053316653E-3</v>
          </cell>
          <cell r="AK25">
            <v>13</v>
          </cell>
          <cell r="AL25">
            <v>71</v>
          </cell>
          <cell r="AM25">
            <v>-642.94731207587756</v>
          </cell>
          <cell r="AN25">
            <v>-9.2696530945375697E-3</v>
          </cell>
          <cell r="AO25">
            <v>-1</v>
          </cell>
          <cell r="AP25">
            <v>56</v>
          </cell>
          <cell r="AQ25">
            <v>5.2625960717335614E-2</v>
          </cell>
          <cell r="AR25">
            <v>-7.7524877046591528E-2</v>
          </cell>
          <cell r="AS25">
            <v>-10</v>
          </cell>
          <cell r="AT25">
            <v>17</v>
          </cell>
          <cell r="AU25">
            <v>1.0300983731157967</v>
          </cell>
          <cell r="AV25">
            <v>-0.20364089887106562</v>
          </cell>
          <cell r="AW25">
            <v>-20</v>
          </cell>
          <cell r="AX25">
            <v>26</v>
          </cell>
          <cell r="AY25">
            <v>0.15416815569444808</v>
          </cell>
          <cell r="AZ25">
            <v>12.314719455313053</v>
          </cell>
          <cell r="BA25">
            <v>65</v>
          </cell>
          <cell r="BB25">
            <v>-2.5516659637283848E-2</v>
          </cell>
          <cell r="BC25">
            <v>2.5516659637283848E-2</v>
          </cell>
          <cell r="BD25">
            <v>-22.241670181358078</v>
          </cell>
          <cell r="BE25">
            <v>56</v>
          </cell>
          <cell r="BF25">
            <v>291</v>
          </cell>
          <cell r="BH25" t="str">
            <v>Сибирский федеральный округ</v>
          </cell>
          <cell r="BI25">
            <v>60297.893461680855</v>
          </cell>
          <cell r="BJ25">
            <v>72545.117262850865</v>
          </cell>
        </row>
        <row r="26">
          <cell r="A26" t="str">
            <v>Кабардино-Балкарская</v>
          </cell>
          <cell r="J26">
            <v>1590</v>
          </cell>
          <cell r="K26">
            <v>134076809.09999996</v>
          </cell>
          <cell r="L26">
            <v>32511</v>
          </cell>
          <cell r="M26">
            <v>136768822.97999996</v>
          </cell>
          <cell r="N26">
            <v>4206.8476201900885</v>
          </cell>
          <cell r="O26">
            <v>84325.037169811301</v>
          </cell>
          <cell r="P26">
            <v>4.8906523945741444E-2</v>
          </cell>
          <cell r="Q26">
            <v>0.98031705017748338</v>
          </cell>
          <cell r="R26">
            <v>266210</v>
          </cell>
          <cell r="S26">
            <v>0.48850155891964991</v>
          </cell>
          <cell r="T26">
            <v>-28764815.405399993</v>
          </cell>
          <cell r="U26">
            <v>1474</v>
          </cell>
          <cell r="V26">
            <v>106356165.61</v>
          </cell>
          <cell r="W26">
            <v>129</v>
          </cell>
          <cell r="X26">
            <v>9611226.120000001</v>
          </cell>
          <cell r="Y26">
            <v>13507737.049999999</v>
          </cell>
          <cell r="Z26">
            <v>9491724.9170043338</v>
          </cell>
          <cell r="AA26">
            <v>4016012.1329956651</v>
          </cell>
          <cell r="AB26">
            <v>1609</v>
          </cell>
          <cell r="AC26">
            <v>114086596.77</v>
          </cell>
          <cell r="AD26">
            <v>33443</v>
          </cell>
          <cell r="AE26">
            <v>150713425.47999999</v>
          </cell>
          <cell r="AF26">
            <v>1930</v>
          </cell>
          <cell r="AG26">
            <v>193659779.81999996</v>
          </cell>
          <cell r="AH26">
            <v>32936</v>
          </cell>
          <cell r="AI26">
            <v>148823977.95000005</v>
          </cell>
          <cell r="AJ26">
            <v>-8.2578607849982458E-3</v>
          </cell>
          <cell r="AK26">
            <v>-14</v>
          </cell>
          <cell r="AL26">
            <v>25</v>
          </cell>
          <cell r="AM26">
            <v>14964.586943820192</v>
          </cell>
          <cell r="AN26">
            <v>0.21575100644621514</v>
          </cell>
          <cell r="AO26">
            <v>22</v>
          </cell>
          <cell r="AP26">
            <v>73</v>
          </cell>
          <cell r="AQ26">
            <v>8.7516960651289014E-2</v>
          </cell>
          <cell r="AR26">
            <v>-4.2633877112638122E-2</v>
          </cell>
          <cell r="AS26">
            <v>-5</v>
          </cell>
          <cell r="AT26">
            <v>38</v>
          </cell>
          <cell r="AU26">
            <v>1.4054124709324805</v>
          </cell>
          <cell r="AV26">
            <v>0.17167319894561817</v>
          </cell>
          <cell r="AW26">
            <v>17</v>
          </cell>
          <cell r="AX26">
            <v>54</v>
          </cell>
          <cell r="AY26">
            <v>0.2731390262045239</v>
          </cell>
          <cell r="AZ26">
            <v>21.817932924310409</v>
          </cell>
          <cell r="BA26">
            <v>74</v>
          </cell>
          <cell r="BB26">
            <v>-2.7868313249409443E-2</v>
          </cell>
          <cell r="BC26">
            <v>2.7868313249409443E-2</v>
          </cell>
          <cell r="BD26">
            <v>-21.06584337529528</v>
          </cell>
          <cell r="BE26">
            <v>59</v>
          </cell>
          <cell r="BF26">
            <v>323</v>
          </cell>
          <cell r="BH26" t="str">
            <v>Северо-Кавказский федеральный округ</v>
          </cell>
          <cell r="BI26">
            <v>70905.280776880041</v>
          </cell>
          <cell r="BJ26">
            <v>100341.85482901553</v>
          </cell>
        </row>
        <row r="27">
          <cell r="A27" t="str">
            <v>Калининградская</v>
          </cell>
          <cell r="J27">
            <v>3475</v>
          </cell>
          <cell r="K27">
            <v>193935934.37999994</v>
          </cell>
          <cell r="L27">
            <v>67240</v>
          </cell>
          <cell r="M27">
            <v>302203859</v>
          </cell>
          <cell r="N27">
            <v>4494.4059934562756</v>
          </cell>
          <cell r="O27">
            <v>55808.901979856098</v>
          </cell>
          <cell r="P27">
            <v>5.1680547293277812E-2</v>
          </cell>
          <cell r="Q27">
            <v>0.64173877534766999</v>
          </cell>
          <cell r="R27">
            <v>440286</v>
          </cell>
          <cell r="S27">
            <v>0.61087565809496558</v>
          </cell>
          <cell r="T27">
            <v>38761037.050000072</v>
          </cell>
          <cell r="U27">
            <v>3593</v>
          </cell>
          <cell r="V27">
            <v>184409028.18000001</v>
          </cell>
          <cell r="W27">
            <v>101</v>
          </cell>
          <cell r="X27">
            <v>5493031.8000000007</v>
          </cell>
          <cell r="Y27">
            <v>5726114.5699999994</v>
          </cell>
          <cell r="Z27">
            <v>4654900.9258628264</v>
          </cell>
          <cell r="AA27">
            <v>1071213.6441371727</v>
          </cell>
          <cell r="AB27">
            <v>3452</v>
          </cell>
          <cell r="AC27">
            <v>179332134.16000003</v>
          </cell>
          <cell r="AD27">
            <v>70441</v>
          </cell>
          <cell r="AE27">
            <v>319830407.61000001</v>
          </cell>
          <cell r="AF27">
            <v>4197</v>
          </cell>
          <cell r="AG27">
            <v>259568911.99000001</v>
          </cell>
          <cell r="AH27">
            <v>68932</v>
          </cell>
          <cell r="AI27">
            <v>307184300.18999994</v>
          </cell>
          <cell r="AJ27">
            <v>-5.4838374374618776E-3</v>
          </cell>
          <cell r="AK27">
            <v>-10</v>
          </cell>
          <cell r="AL27">
            <v>32</v>
          </cell>
          <cell r="AM27">
            <v>-13551.548246135011</v>
          </cell>
          <cell r="AN27">
            <v>-0.19537860844301302</v>
          </cell>
          <cell r="AO27">
            <v>-20</v>
          </cell>
          <cell r="AP27">
            <v>19</v>
          </cell>
          <cell r="AQ27">
            <v>2.8110214305594211E-2</v>
          </cell>
          <cell r="AR27">
            <v>-0.10204062345833292</v>
          </cell>
          <cell r="AS27">
            <v>-13</v>
          </cell>
          <cell r="AT27">
            <v>4</v>
          </cell>
          <cell r="AU27">
            <v>1.0424324450479239</v>
          </cell>
          <cell r="AV27">
            <v>-0.19130682693893841</v>
          </cell>
          <cell r="AW27">
            <v>-19</v>
          </cell>
          <cell r="AX27">
            <v>27</v>
          </cell>
          <cell r="AY27">
            <v>-0.16657301902900001</v>
          </cell>
          <cell r="AZ27">
            <v>-13.305601204909074</v>
          </cell>
          <cell r="BA27">
            <v>27</v>
          </cell>
          <cell r="BB27">
            <v>-4.5442285032864384E-2</v>
          </cell>
          <cell r="BC27">
            <v>4.5442285032864384E-2</v>
          </cell>
          <cell r="BD27">
            <v>-12.27885748356781</v>
          </cell>
          <cell r="BE27">
            <v>70</v>
          </cell>
          <cell r="BF27">
            <v>179</v>
          </cell>
          <cell r="BH27" t="str">
            <v>Северо-Западный федеральный округ</v>
          </cell>
          <cell r="BI27">
            <v>51950.212676709161</v>
          </cell>
          <cell r="BJ27">
            <v>61846.297829401956</v>
          </cell>
        </row>
        <row r="28">
          <cell r="A28" t="str">
            <v>Калмыкия</v>
          </cell>
          <cell r="J28">
            <v>555</v>
          </cell>
          <cell r="K28">
            <v>36539903.779999986</v>
          </cell>
          <cell r="L28">
            <v>11427</v>
          </cell>
          <cell r="M28">
            <v>47208140.049999982</v>
          </cell>
          <cell r="N28">
            <v>4131.2803054169935</v>
          </cell>
          <cell r="O28">
            <v>65837.664468468443</v>
          </cell>
          <cell r="P28">
            <v>4.8569178262011029E-2</v>
          </cell>
          <cell r="Q28">
            <v>0.77401701785537724</v>
          </cell>
          <cell r="R28">
            <v>110729</v>
          </cell>
          <cell r="S28">
            <v>0.41279159027896939</v>
          </cell>
          <cell r="T28">
            <v>-189635.94150000066</v>
          </cell>
          <cell r="U28">
            <v>473</v>
          </cell>
          <cell r="V28">
            <v>25430190.43</v>
          </cell>
          <cell r="W28">
            <v>56</v>
          </cell>
          <cell r="X28">
            <v>1737294.61</v>
          </cell>
          <cell r="Y28">
            <v>2193960.71</v>
          </cell>
          <cell r="Z28">
            <v>1041056.32</v>
          </cell>
          <cell r="AA28">
            <v>1152904.3899999999</v>
          </cell>
          <cell r="AB28">
            <v>496</v>
          </cell>
          <cell r="AC28">
            <v>35372787.880000003</v>
          </cell>
          <cell r="AD28">
            <v>10303</v>
          </cell>
          <cell r="AE28">
            <v>43525687.759999998</v>
          </cell>
          <cell r="AF28">
            <v>621</v>
          </cell>
          <cell r="AG28">
            <v>49752081.040000007</v>
          </cell>
          <cell r="AH28">
            <v>12024</v>
          </cell>
          <cell r="AI28">
            <v>49594993.500000007</v>
          </cell>
          <cell r="AJ28">
            <v>-8.5952064687286611E-3</v>
          </cell>
          <cell r="AK28">
            <v>-15</v>
          </cell>
          <cell r="AL28">
            <v>23</v>
          </cell>
          <cell r="AM28">
            <v>-3522.7857575226662</v>
          </cell>
          <cell r="AN28">
            <v>-5.0789545714375849E-2</v>
          </cell>
          <cell r="AO28">
            <v>-5</v>
          </cell>
          <cell r="AP28">
            <v>50</v>
          </cell>
          <cell r="AQ28">
            <v>0.11839323467230443</v>
          </cell>
          <cell r="AR28">
            <v>-1.1757603091622701E-2</v>
          </cell>
          <cell r="AS28">
            <v>-1</v>
          </cell>
          <cell r="AT28">
            <v>55</v>
          </cell>
          <cell r="AU28">
            <v>1.2628604828285284</v>
          </cell>
          <cell r="AV28">
            <v>2.9121210841666079E-2</v>
          </cell>
          <cell r="AW28">
            <v>3</v>
          </cell>
          <cell r="AX28">
            <v>41</v>
          </cell>
          <cell r="AY28">
            <v>5.2169063056848319E-3</v>
          </cell>
          <cell r="AZ28">
            <v>0.41671859723412347</v>
          </cell>
          <cell r="BA28">
            <v>46</v>
          </cell>
          <cell r="BB28">
            <v>0.10909443851305445</v>
          </cell>
          <cell r="BC28">
            <v>-0.10909443851305445</v>
          </cell>
          <cell r="BD28">
            <v>-89.547219256527228</v>
          </cell>
          <cell r="BE28">
            <v>16</v>
          </cell>
          <cell r="BF28">
            <v>231</v>
          </cell>
          <cell r="BH28" t="str">
            <v>Южный федеральный округ</v>
          </cell>
          <cell r="BI28">
            <v>71316.104596774196</v>
          </cell>
          <cell r="BJ28">
            <v>80116.072528180361</v>
          </cell>
        </row>
        <row r="29">
          <cell r="A29" t="str">
            <v>Калужская</v>
          </cell>
          <cell r="J29">
            <v>3197</v>
          </cell>
          <cell r="K29">
            <v>195506938.68999991</v>
          </cell>
          <cell r="L29">
            <v>63743</v>
          </cell>
          <cell r="M29">
            <v>315941624.75000006</v>
          </cell>
          <cell r="N29">
            <v>4956.4912970836021</v>
          </cell>
          <cell r="O29">
            <v>61153.249512042508</v>
          </cell>
          <cell r="P29">
            <v>5.0154526771567072E-2</v>
          </cell>
          <cell r="Q29">
            <v>0.6188071573180699</v>
          </cell>
          <cell r="R29">
            <v>412500</v>
          </cell>
          <cell r="S29">
            <v>0.61811393939393944</v>
          </cell>
          <cell r="T29">
            <v>47768112.367500156</v>
          </cell>
          <cell r="U29">
            <v>3661.1</v>
          </cell>
          <cell r="V29">
            <v>187231579.01000002</v>
          </cell>
          <cell r="W29">
            <v>458</v>
          </cell>
          <cell r="X29">
            <v>21314073.850000001</v>
          </cell>
          <cell r="Y29">
            <v>23578236.73</v>
          </cell>
          <cell r="Z29">
            <v>14373405.803854622</v>
          </cell>
          <cell r="AA29">
            <v>9204830.9261453785</v>
          </cell>
          <cell r="AB29">
            <v>3723</v>
          </cell>
          <cell r="AC29">
            <v>201544318.72</v>
          </cell>
          <cell r="AD29">
            <v>63128</v>
          </cell>
          <cell r="AE29">
            <v>332108765.22999996</v>
          </cell>
          <cell r="AF29">
            <v>4706</v>
          </cell>
          <cell r="AG29">
            <v>317357002.98999989</v>
          </cell>
          <cell r="AH29">
            <v>67689</v>
          </cell>
          <cell r="AI29">
            <v>343628834.16000009</v>
          </cell>
          <cell r="AJ29">
            <v>-7.0098579591726176E-3</v>
          </cell>
          <cell r="AK29">
            <v>-12</v>
          </cell>
          <cell r="AL29">
            <v>27</v>
          </cell>
          <cell r="AM29">
            <v>-8207.2007139486013</v>
          </cell>
          <cell r="AN29">
            <v>-0.11832680853725422</v>
          </cell>
          <cell r="AO29">
            <v>-12</v>
          </cell>
          <cell r="AP29">
            <v>35</v>
          </cell>
          <cell r="AQ29">
            <v>0.12509901395755374</v>
          </cell>
          <cell r="AR29">
            <v>-5.0518238063733956E-3</v>
          </cell>
          <cell r="AS29">
            <v>-1</v>
          </cell>
          <cell r="AT29">
            <v>55</v>
          </cell>
          <cell r="AU29">
            <v>1.1062285368782279</v>
          </cell>
          <cell r="AV29">
            <v>-0.12751073510863442</v>
          </cell>
          <cell r="AW29">
            <v>-13</v>
          </cell>
          <cell r="AX29">
            <v>29</v>
          </cell>
          <cell r="AY29">
            <v>-0.19635434114536376</v>
          </cell>
          <cell r="AZ29">
            <v>-15.684488240427633</v>
          </cell>
          <cell r="BA29">
            <v>21</v>
          </cell>
          <cell r="BB29">
            <v>9.7421112659992395E-3</v>
          </cell>
          <cell r="BC29">
            <v>-9.7421112659992395E-3</v>
          </cell>
          <cell r="BD29">
            <v>-39.871055632999614</v>
          </cell>
          <cell r="BE29">
            <v>37</v>
          </cell>
          <cell r="BF29">
            <v>204</v>
          </cell>
          <cell r="BH29" t="str">
            <v>Центральный федеральный округ</v>
          </cell>
          <cell r="BI29">
            <v>54134.923105022834</v>
          </cell>
          <cell r="BJ29">
            <v>67436.677218444514</v>
          </cell>
        </row>
        <row r="30">
          <cell r="A30" t="str">
            <v>Камчатский</v>
          </cell>
          <cell r="J30">
            <v>940</v>
          </cell>
          <cell r="K30">
            <v>112726839.26000001</v>
          </cell>
          <cell r="L30">
            <v>17594</v>
          </cell>
          <cell r="M30">
            <v>116083512.48999994</v>
          </cell>
          <cell r="N30">
            <v>6597.9034040013603</v>
          </cell>
          <cell r="O30">
            <v>119922.16942553192</v>
          </cell>
          <cell r="P30">
            <v>5.3427304762987383E-2</v>
          </cell>
          <cell r="Q30">
            <v>0.9710839794730618</v>
          </cell>
          <cell r="R30">
            <v>191121</v>
          </cell>
          <cell r="S30">
            <v>0.36822745799781292</v>
          </cell>
          <cell r="T30">
            <v>-23342534.642700046</v>
          </cell>
          <cell r="U30">
            <v>1184</v>
          </cell>
          <cell r="V30">
            <v>70744535.00999999</v>
          </cell>
          <cell r="W30">
            <v>355</v>
          </cell>
          <cell r="X30">
            <v>16798327.219999999</v>
          </cell>
          <cell r="Y30">
            <v>49349433.360000007</v>
          </cell>
          <cell r="Z30">
            <v>25707900.75</v>
          </cell>
          <cell r="AA30">
            <v>23641532.609999999</v>
          </cell>
          <cell r="AB30">
            <v>948</v>
          </cell>
          <cell r="AC30">
            <v>86746616.620000005</v>
          </cell>
          <cell r="AD30">
            <v>14937</v>
          </cell>
          <cell r="AE30">
            <v>94355013.829999998</v>
          </cell>
          <cell r="AF30">
            <v>885</v>
          </cell>
          <cell r="AG30">
            <v>88661747.709999993</v>
          </cell>
          <cell r="AH30">
            <v>13908</v>
          </cell>
          <cell r="AI30">
            <v>93288285.669999972</v>
          </cell>
          <cell r="AJ30">
            <v>-3.7370799677523062E-3</v>
          </cell>
          <cell r="AK30">
            <v>-7</v>
          </cell>
          <cell r="AL30">
            <v>40</v>
          </cell>
          <cell r="AM30">
            <v>50561.719199540807</v>
          </cell>
          <cell r="AN30">
            <v>0.72897045845002395</v>
          </cell>
          <cell r="AO30">
            <v>73</v>
          </cell>
          <cell r="AP30">
            <v>83</v>
          </cell>
          <cell r="AQ30">
            <v>0.29983108108108109</v>
          </cell>
          <cell r="AR30">
            <v>0.16968024331715395</v>
          </cell>
          <cell r="AS30">
            <v>21</v>
          </cell>
          <cell r="AT30">
            <v>82</v>
          </cell>
          <cell r="AU30">
            <v>2.9377587847702378</v>
          </cell>
          <cell r="AV30">
            <v>1.7040195127833755</v>
          </cell>
          <cell r="AW30">
            <v>170</v>
          </cell>
          <cell r="AX30">
            <v>85</v>
          </cell>
          <cell r="AY30">
            <v>0.2611480252896905</v>
          </cell>
          <cell r="AZ30">
            <v>20.86010987979504</v>
          </cell>
          <cell r="BA30">
            <v>73</v>
          </cell>
          <cell r="BB30">
            <v>0.17788043114413871</v>
          </cell>
          <cell r="BC30">
            <v>-0.17788043114413871</v>
          </cell>
          <cell r="BD30">
            <v>-123.94021557206935</v>
          </cell>
          <cell r="BE30">
            <v>5</v>
          </cell>
          <cell r="BF30">
            <v>368</v>
          </cell>
          <cell r="BH30" t="str">
            <v>Дальневосточный федеральный округ</v>
          </cell>
          <cell r="BI30">
            <v>91504.869852320684</v>
          </cell>
          <cell r="BJ30">
            <v>100182.76577401129</v>
          </cell>
        </row>
        <row r="31">
          <cell r="A31" t="str">
            <v>Карачаево-Черкесская</v>
          </cell>
          <cell r="J31">
            <v>1134</v>
          </cell>
          <cell r="K31">
            <v>147334769.66000003</v>
          </cell>
          <cell r="L31">
            <v>17376</v>
          </cell>
          <cell r="M31">
            <v>87633474.439999968</v>
          </cell>
          <cell r="N31">
            <v>5043.3629396869228</v>
          </cell>
          <cell r="O31">
            <v>129924.84097001766</v>
          </cell>
          <cell r="P31">
            <v>6.5262430939226526E-2</v>
          </cell>
          <cell r="Q31">
            <v>1.6812613056997501</v>
          </cell>
          <cell r="R31">
            <v>129520</v>
          </cell>
          <cell r="S31">
            <v>0.53662754786905498</v>
          </cell>
          <cell r="T31">
            <v>-79856994.341200054</v>
          </cell>
          <cell r="U31">
            <v>817</v>
          </cell>
          <cell r="V31">
            <v>78494953.260000005</v>
          </cell>
          <cell r="W31">
            <v>103</v>
          </cell>
          <cell r="X31">
            <v>5016091.2799999993</v>
          </cell>
          <cell r="Y31">
            <v>7138698.54</v>
          </cell>
          <cell r="Z31">
            <v>3271045.8</v>
          </cell>
          <cell r="AA31">
            <v>3867652.74</v>
          </cell>
          <cell r="AB31">
            <v>1246</v>
          </cell>
          <cell r="AC31">
            <v>125140887.72</v>
          </cell>
          <cell r="AD31">
            <v>15565</v>
          </cell>
          <cell r="AE31">
            <v>84968136.25</v>
          </cell>
          <cell r="AF31">
            <v>1403</v>
          </cell>
          <cell r="AG31">
            <v>212439413.89999992</v>
          </cell>
          <cell r="AH31">
            <v>19081</v>
          </cell>
          <cell r="AI31">
            <v>100097797.19999991</v>
          </cell>
          <cell r="AJ31">
            <v>8.0980462084868365E-3</v>
          </cell>
          <cell r="AK31">
            <v>14</v>
          </cell>
          <cell r="AL31">
            <v>72</v>
          </cell>
          <cell r="AM31">
            <v>60564.390744026547</v>
          </cell>
          <cell r="AN31">
            <v>0.87318335660588808</v>
          </cell>
          <cell r="AO31">
            <v>87</v>
          </cell>
          <cell r="AP31">
            <v>84</v>
          </cell>
          <cell r="AQ31">
            <v>0.12607099143206854</v>
          </cell>
          <cell r="AR31">
            <v>-4.0798463318585942E-3</v>
          </cell>
          <cell r="AS31">
            <v>-1</v>
          </cell>
          <cell r="AT31">
            <v>55</v>
          </cell>
          <cell r="AU31">
            <v>1.4231596160267643</v>
          </cell>
          <cell r="AV31">
            <v>0.18942034403990204</v>
          </cell>
          <cell r="AW31">
            <v>19</v>
          </cell>
          <cell r="AX31">
            <v>56</v>
          </cell>
          <cell r="AY31">
            <v>1.1834562411685066</v>
          </cell>
          <cell r="AZ31">
            <v>94.532697313406999</v>
          </cell>
          <cell r="BA31">
            <v>85</v>
          </cell>
          <cell r="BB31">
            <v>0.11635078702216511</v>
          </cell>
          <cell r="BC31">
            <v>-0.11635078702216511</v>
          </cell>
          <cell r="BD31">
            <v>-93.175393511082547</v>
          </cell>
          <cell r="BE31">
            <v>14</v>
          </cell>
          <cell r="BF31">
            <v>366</v>
          </cell>
          <cell r="BH31" t="str">
            <v>Северо-Кавказский федеральный округ</v>
          </cell>
          <cell r="BI31">
            <v>100434.09929373997</v>
          </cell>
          <cell r="BJ31">
            <v>151417.97141838912</v>
          </cell>
        </row>
        <row r="32">
          <cell r="A32" t="str">
            <v>Карелия</v>
          </cell>
          <cell r="J32">
            <v>2243</v>
          </cell>
          <cell r="K32">
            <v>107489528.25</v>
          </cell>
          <cell r="L32">
            <v>36367</v>
          </cell>
          <cell r="M32">
            <v>159105347.42000014</v>
          </cell>
          <cell r="N32">
            <v>4374.9923672560326</v>
          </cell>
          <cell r="O32">
            <v>47922.215002229161</v>
          </cell>
          <cell r="P32">
            <v>6.1676794896472077E-2</v>
          </cell>
          <cell r="Q32">
            <v>0.67558715023105609</v>
          </cell>
          <cell r="R32">
            <v>296243</v>
          </cell>
          <cell r="S32">
            <v>0.49104282632838581</v>
          </cell>
          <cell r="T32">
            <v>15021589.263400108</v>
          </cell>
          <cell r="U32">
            <v>2603</v>
          </cell>
          <cell r="V32">
            <v>112727331.56999999</v>
          </cell>
          <cell r="W32">
            <v>86</v>
          </cell>
          <cell r="X32">
            <v>2149358.13</v>
          </cell>
          <cell r="Y32">
            <v>2818572.39</v>
          </cell>
          <cell r="Z32">
            <v>1591283.08</v>
          </cell>
          <cell r="AA32">
            <v>1227289.31</v>
          </cell>
          <cell r="AB32">
            <v>2617</v>
          </cell>
          <cell r="AC32">
            <v>108685521.20999999</v>
          </cell>
          <cell r="AD32">
            <v>35798</v>
          </cell>
          <cell r="AE32">
            <v>165093665.33000001</v>
          </cell>
          <cell r="AF32">
            <v>2832</v>
          </cell>
          <cell r="AG32">
            <v>151245045.61000004</v>
          </cell>
          <cell r="AH32">
            <v>36301</v>
          </cell>
          <cell r="AI32">
            <v>162056299.10000002</v>
          </cell>
          <cell r="AJ32">
            <v>4.5124101657323876E-3</v>
          </cell>
          <cell r="AK32">
            <v>8</v>
          </cell>
          <cell r="AL32">
            <v>62</v>
          </cell>
          <cell r="AM32">
            <v>-21438.235223761949</v>
          </cell>
          <cell r="AN32">
            <v>-0.30908443001612035</v>
          </cell>
          <cell r="AO32">
            <v>-31</v>
          </cell>
          <cell r="AP32">
            <v>5</v>
          </cell>
          <cell r="AQ32">
            <v>3.3038801383019595E-2</v>
          </cell>
          <cell r="AR32">
            <v>-9.711203638090754E-2</v>
          </cell>
          <cell r="AS32">
            <v>-12</v>
          </cell>
          <cell r="AT32">
            <v>10</v>
          </cell>
          <cell r="AU32">
            <v>1.3113553998560492</v>
          </cell>
          <cell r="AV32">
            <v>7.7616127869186924E-2</v>
          </cell>
          <cell r="AW32">
            <v>8</v>
          </cell>
          <cell r="AX32">
            <v>46</v>
          </cell>
          <cell r="AY32">
            <v>-0.12261409060901807</v>
          </cell>
          <cell r="AZ32">
            <v>-9.794228388585239</v>
          </cell>
          <cell r="BA32">
            <v>33</v>
          </cell>
          <cell r="BB32">
            <v>1.5894742723057156E-2</v>
          </cell>
          <cell r="BC32">
            <v>-1.5894742723057156E-2</v>
          </cell>
          <cell r="BD32">
            <v>-42.947371361528582</v>
          </cell>
          <cell r="BE32">
            <v>35</v>
          </cell>
          <cell r="BF32">
            <v>191</v>
          </cell>
          <cell r="BH32" t="str">
            <v>Северо-Западный федеральный округ</v>
          </cell>
          <cell r="BI32">
            <v>41530.577458922431</v>
          </cell>
          <cell r="BJ32">
            <v>53405.736444209055</v>
          </cell>
        </row>
        <row r="33">
          <cell r="A33" t="str">
            <v>Кемеровская</v>
          </cell>
          <cell r="J33">
            <v>7752</v>
          </cell>
          <cell r="K33">
            <v>549699370.56999993</v>
          </cell>
          <cell r="L33">
            <v>123302</v>
          </cell>
          <cell r="M33">
            <v>747307792.89999938</v>
          </cell>
          <cell r="N33">
            <v>6060.7921436797405</v>
          </cell>
          <cell r="O33">
            <v>70910.651518317842</v>
          </cell>
          <cell r="P33">
            <v>6.2870026439149407E-2</v>
          </cell>
          <cell r="Q33">
            <v>0.73557291358737065</v>
          </cell>
          <cell r="R33">
            <v>858952</v>
          </cell>
          <cell r="S33">
            <v>0.57419739403365966</v>
          </cell>
          <cell r="T33">
            <v>25727629.962999582</v>
          </cell>
          <cell r="U33">
            <v>9448</v>
          </cell>
          <cell r="V33">
            <v>608923748.04999995</v>
          </cell>
          <cell r="W33">
            <v>979</v>
          </cell>
          <cell r="X33">
            <v>44056336.549999997</v>
          </cell>
          <cell r="Y33">
            <v>66685511.210000001</v>
          </cell>
          <cell r="Z33">
            <v>44579173.689999998</v>
          </cell>
          <cell r="AA33">
            <v>22106337.52</v>
          </cell>
          <cell r="AB33">
            <v>8869</v>
          </cell>
          <cell r="AC33">
            <v>480311669.92999995</v>
          </cell>
          <cell r="AD33">
            <v>124669</v>
          </cell>
          <cell r="AE33">
            <v>778551472.84000003</v>
          </cell>
          <cell r="AF33">
            <v>10117</v>
          </cell>
          <cell r="AG33">
            <v>708875577.52999973</v>
          </cell>
          <cell r="AH33">
            <v>126030</v>
          </cell>
          <cell r="AI33">
            <v>767787385.75999963</v>
          </cell>
          <cell r="AJ33">
            <v>5.7056417084097172E-3</v>
          </cell>
          <cell r="AK33">
            <v>10</v>
          </cell>
          <cell r="AL33">
            <v>65</v>
          </cell>
          <cell r="AM33">
            <v>1550.2012923267321</v>
          </cell>
          <cell r="AN33">
            <v>2.2349931225588159E-2</v>
          </cell>
          <cell r="AO33">
            <v>2</v>
          </cell>
          <cell r="AP33">
            <v>60</v>
          </cell>
          <cell r="AQ33">
            <v>0.10361981371718883</v>
          </cell>
          <cell r="AR33">
            <v>-2.6531024046738308E-2</v>
          </cell>
          <cell r="AS33">
            <v>-3</v>
          </cell>
          <cell r="AT33">
            <v>49</v>
          </cell>
          <cell r="AU33">
            <v>1.5136417694266957</v>
          </cell>
          <cell r="AV33">
            <v>0.27990249743983342</v>
          </cell>
          <cell r="AW33">
            <v>28</v>
          </cell>
          <cell r="AX33">
            <v>62</v>
          </cell>
          <cell r="AY33">
            <v>-4.4710501834583583E-2</v>
          </cell>
          <cell r="AZ33">
            <v>-3.5714073656715901</v>
          </cell>
          <cell r="BA33">
            <v>40</v>
          </cell>
          <cell r="BB33">
            <v>-1.0965035413775678E-2</v>
          </cell>
          <cell r="BC33">
            <v>1.0965035413775678E-2</v>
          </cell>
          <cell r="BD33">
            <v>-29.517482293112163</v>
          </cell>
          <cell r="BE33">
            <v>49</v>
          </cell>
          <cell r="BF33">
            <v>325</v>
          </cell>
          <cell r="BH33" t="str">
            <v>Сибирский федеральный округ</v>
          </cell>
          <cell r="BI33">
            <v>54156.237448415828</v>
          </cell>
          <cell r="BJ33">
            <v>70067.764903627525</v>
          </cell>
        </row>
        <row r="34">
          <cell r="A34" t="str">
            <v>Кировская</v>
          </cell>
          <cell r="J34">
            <v>3892</v>
          </cell>
          <cell r="K34">
            <v>243643773.04999998</v>
          </cell>
          <cell r="L34">
            <v>70112</v>
          </cell>
          <cell r="M34">
            <v>312506895.66999996</v>
          </cell>
          <cell r="N34">
            <v>4457.2526196656772</v>
          </cell>
          <cell r="O34">
            <v>62601.174987153128</v>
          </cell>
          <cell r="P34">
            <v>5.5511182108626198E-2</v>
          </cell>
          <cell r="Q34">
            <v>0.77964287004816102</v>
          </cell>
          <cell r="R34">
            <v>408094</v>
          </cell>
          <cell r="S34">
            <v>0.68721422025317691</v>
          </cell>
          <cell r="T34">
            <v>-3013463.3841000199</v>
          </cell>
          <cell r="U34">
            <v>4291</v>
          </cell>
          <cell r="V34">
            <v>214707319.13999999</v>
          </cell>
          <cell r="W34">
            <v>603</v>
          </cell>
          <cell r="X34">
            <v>40969659.269999996</v>
          </cell>
          <cell r="Y34">
            <v>26473861.729999997</v>
          </cell>
          <cell r="Z34">
            <v>18139880.060212985</v>
          </cell>
          <cell r="AA34">
            <v>8333981.6697870176</v>
          </cell>
          <cell r="AB34">
            <v>4440</v>
          </cell>
          <cell r="AC34">
            <v>273356990</v>
          </cell>
          <cell r="AD34">
            <v>65589</v>
          </cell>
          <cell r="AE34">
            <v>309947303.22999996</v>
          </cell>
          <cell r="AF34">
            <v>4991</v>
          </cell>
          <cell r="AG34">
            <v>455563784.77999991</v>
          </cell>
          <cell r="AH34">
            <v>68270</v>
          </cell>
          <cell r="AI34">
            <v>311570340.98039985</v>
          </cell>
          <cell r="AJ34">
            <v>-1.6532026221134921E-3</v>
          </cell>
          <cell r="AK34">
            <v>-3</v>
          </cell>
          <cell r="AL34">
            <v>47</v>
          </cell>
          <cell r="AM34">
            <v>-6759.2752388379813</v>
          </cell>
          <cell r="AN34">
            <v>-9.7451432578866251E-2</v>
          </cell>
          <cell r="AO34">
            <v>-10</v>
          </cell>
          <cell r="AP34">
            <v>40</v>
          </cell>
          <cell r="AQ34">
            <v>0.14052668375670008</v>
          </cell>
          <cell r="AR34">
            <v>1.0375845992772942E-2</v>
          </cell>
          <cell r="AS34">
            <v>1</v>
          </cell>
          <cell r="AT34">
            <v>62</v>
          </cell>
          <cell r="AU34">
            <v>0.64618213091621834</v>
          </cell>
          <cell r="AV34">
            <v>-0.58755714107064394</v>
          </cell>
          <cell r="AW34">
            <v>-59</v>
          </cell>
          <cell r="AX34">
            <v>3</v>
          </cell>
          <cell r="AY34">
            <v>1.2523207854754581E-2</v>
          </cell>
          <cell r="AZ34">
            <v>1.0003349311483607</v>
          </cell>
          <cell r="BA34">
            <v>47</v>
          </cell>
          <cell r="BB34">
            <v>6.8959734101754863E-2</v>
          </cell>
          <cell r="BC34">
            <v>-6.8959734101754863E-2</v>
          </cell>
          <cell r="BD34">
            <v>-69.479867050877431</v>
          </cell>
          <cell r="BE34">
            <v>20</v>
          </cell>
          <cell r="BF34">
            <v>219</v>
          </cell>
          <cell r="BH34" t="str">
            <v>Приволжский федеральный округ</v>
          </cell>
          <cell r="BI34">
            <v>61566.889639639638</v>
          </cell>
          <cell r="BJ34">
            <v>91277.05565618111</v>
          </cell>
        </row>
        <row r="35">
          <cell r="A35" t="str">
            <v>Коми</v>
          </cell>
          <cell r="J35">
            <v>2661</v>
          </cell>
          <cell r="K35">
            <v>124086258.32000001</v>
          </cell>
          <cell r="L35">
            <v>44879</v>
          </cell>
          <cell r="M35">
            <v>248237065.75000009</v>
          </cell>
          <cell r="N35">
            <v>5531.2521613672343</v>
          </cell>
          <cell r="O35">
            <v>46631.438677189028</v>
          </cell>
          <cell r="P35">
            <v>5.9292764990307271E-2</v>
          </cell>
          <cell r="Q35">
            <v>0.49986998494804746</v>
          </cell>
          <cell r="R35">
            <v>317348</v>
          </cell>
          <cell r="S35">
            <v>0.56567553600463849</v>
          </cell>
          <cell r="T35">
            <v>67056282.307500079</v>
          </cell>
          <cell r="U35">
            <v>3000</v>
          </cell>
          <cell r="V35">
            <v>120661723.71000001</v>
          </cell>
          <cell r="W35">
            <v>292</v>
          </cell>
          <cell r="X35">
            <v>6781824.9700000007</v>
          </cell>
          <cell r="Y35">
            <v>10614159.23</v>
          </cell>
          <cell r="Z35">
            <v>5811729.0099999998</v>
          </cell>
          <cell r="AA35">
            <v>4802430.2199999988</v>
          </cell>
          <cell r="AB35">
            <v>3096</v>
          </cell>
          <cell r="AC35">
            <v>142229962.90000001</v>
          </cell>
          <cell r="AD35">
            <v>46243</v>
          </cell>
          <cell r="AE35">
            <v>271215224.74000001</v>
          </cell>
          <cell r="AF35">
            <v>3390</v>
          </cell>
          <cell r="AG35">
            <v>172329749.93000001</v>
          </cell>
          <cell r="AH35">
            <v>46112</v>
          </cell>
          <cell r="AI35">
            <v>259807082.19000009</v>
          </cell>
          <cell r="AJ35">
            <v>2.1283802595675819E-3</v>
          </cell>
          <cell r="AK35">
            <v>4</v>
          </cell>
          <cell r="AL35">
            <v>56</v>
          </cell>
          <cell r="AM35">
            <v>-22729.011548802082</v>
          </cell>
          <cell r="AN35">
            <v>-0.32769411782573676</v>
          </cell>
          <cell r="AO35">
            <v>-33</v>
          </cell>
          <cell r="AP35">
            <v>4</v>
          </cell>
          <cell r="AQ35">
            <v>9.7333333333333327E-2</v>
          </cell>
          <cell r="AR35">
            <v>-3.2817504430593808E-2</v>
          </cell>
          <cell r="AS35">
            <v>-4</v>
          </cell>
          <cell r="AT35">
            <v>46</v>
          </cell>
          <cell r="AU35">
            <v>1.5650889365255911</v>
          </cell>
          <cell r="AV35">
            <v>0.33134966453872883</v>
          </cell>
          <cell r="AW35">
            <v>33</v>
          </cell>
          <cell r="AX35">
            <v>67</v>
          </cell>
          <cell r="AY35">
            <v>-0.35081820136617226</v>
          </cell>
          <cell r="AZ35">
            <v>-28.022828126739498</v>
          </cell>
          <cell r="BA35">
            <v>9</v>
          </cell>
          <cell r="BB35">
            <v>-2.9496356205263499E-2</v>
          </cell>
          <cell r="BC35">
            <v>2.9496356205263499E-2</v>
          </cell>
          <cell r="BD35">
            <v>-20.251821897368252</v>
          </cell>
          <cell r="BE35">
            <v>61</v>
          </cell>
          <cell r="BF35">
            <v>243</v>
          </cell>
          <cell r="BH35" t="str">
            <v>Северо-Западный федеральный округ</v>
          </cell>
          <cell r="BI35">
            <v>45939.910497416022</v>
          </cell>
          <cell r="BJ35">
            <v>50834.734492625372</v>
          </cell>
        </row>
        <row r="36">
          <cell r="A36" t="str">
            <v>Костромская</v>
          </cell>
          <cell r="J36">
            <v>1989</v>
          </cell>
          <cell r="K36">
            <v>104367841.87999997</v>
          </cell>
          <cell r="L36">
            <v>33060</v>
          </cell>
          <cell r="M36">
            <v>136510522.00999996</v>
          </cell>
          <cell r="N36">
            <v>4129.1748944343608</v>
          </cell>
          <cell r="O36">
            <v>52472.519798893896</v>
          </cell>
          <cell r="P36">
            <v>6.0163339382940106E-2</v>
          </cell>
          <cell r="Q36">
            <v>0.7645406401153062</v>
          </cell>
          <cell r="R36">
            <v>233042</v>
          </cell>
          <cell r="S36">
            <v>0.56745136069892976</v>
          </cell>
          <cell r="T36">
            <v>745260.06770001352</v>
          </cell>
          <cell r="U36">
            <v>2118</v>
          </cell>
          <cell r="V36">
            <v>92974382.439999998</v>
          </cell>
          <cell r="W36">
            <v>138</v>
          </cell>
          <cell r="X36">
            <v>4667042.92</v>
          </cell>
          <cell r="Y36">
            <v>4765638.57</v>
          </cell>
          <cell r="Z36">
            <v>3079306.38</v>
          </cell>
          <cell r="AA36">
            <v>1686332.19</v>
          </cell>
          <cell r="AB36">
            <v>2097</v>
          </cell>
          <cell r="AC36">
            <v>91490949.239999995</v>
          </cell>
          <cell r="AD36">
            <v>33236</v>
          </cell>
          <cell r="AE36">
            <v>148896377.30000001</v>
          </cell>
          <cell r="AF36">
            <v>2626</v>
          </cell>
          <cell r="AG36">
            <v>136250844.86000001</v>
          </cell>
          <cell r="AH36">
            <v>33577</v>
          </cell>
          <cell r="AI36">
            <v>144306054.89999995</v>
          </cell>
          <cell r="AJ36">
            <v>2.9989546522004168E-3</v>
          </cell>
          <cell r="AK36">
            <v>5</v>
          </cell>
          <cell r="AL36">
            <v>58</v>
          </cell>
          <cell r="AM36">
            <v>-16887.930427097213</v>
          </cell>
          <cell r="AN36">
            <v>-0.24348069212458601</v>
          </cell>
          <cell r="AO36">
            <v>-24</v>
          </cell>
          <cell r="AP36">
            <v>13</v>
          </cell>
          <cell r="AQ36">
            <v>6.5155807365439092E-2</v>
          </cell>
          <cell r="AR36">
            <v>-6.4995030398488043E-2</v>
          </cell>
          <cell r="AS36">
            <v>-8</v>
          </cell>
          <cell r="AT36">
            <v>31</v>
          </cell>
          <cell r="AU36">
            <v>1.021125935992035</v>
          </cell>
          <cell r="AV36">
            <v>-0.21261333599482723</v>
          </cell>
          <cell r="AW36">
            <v>-21</v>
          </cell>
          <cell r="AX36">
            <v>25</v>
          </cell>
          <cell r="AY36">
            <v>-7.0900777723297281E-3</v>
          </cell>
          <cell r="AZ36">
            <v>-0.56634470516491908</v>
          </cell>
          <cell r="BA36">
            <v>45</v>
          </cell>
          <cell r="BB36">
            <v>-5.2954627512336021E-3</v>
          </cell>
          <cell r="BC36">
            <v>5.2954627512336021E-3</v>
          </cell>
          <cell r="BD36">
            <v>-32.3522686243832</v>
          </cell>
          <cell r="BE36">
            <v>43</v>
          </cell>
          <cell r="BF36">
            <v>215</v>
          </cell>
          <cell r="BH36" t="str">
            <v>Центральный федеральный округ</v>
          </cell>
          <cell r="BI36">
            <v>43629.446466380541</v>
          </cell>
          <cell r="BJ36">
            <v>51885.317920792084</v>
          </cell>
        </row>
        <row r="37">
          <cell r="A37" t="str">
            <v>Краснодарский</v>
          </cell>
          <cell r="J37">
            <v>15886</v>
          </cell>
          <cell r="K37">
            <v>1898051619.0500009</v>
          </cell>
          <cell r="L37">
            <v>344254</v>
          </cell>
          <cell r="M37">
            <v>1980305538.9800007</v>
          </cell>
          <cell r="N37">
            <v>5752.454696183634</v>
          </cell>
          <cell r="O37">
            <v>119479.51775462677</v>
          </cell>
          <cell r="P37">
            <v>4.6146159521748477E-2</v>
          </cell>
          <cell r="Q37">
            <v>0.95846402572182554</v>
          </cell>
          <cell r="R37">
            <v>2104632</v>
          </cell>
          <cell r="S37">
            <v>0.65427875277008052</v>
          </cell>
          <cell r="T37">
            <v>-373216354.03540039</v>
          </cell>
          <cell r="U37">
            <v>17900</v>
          </cell>
          <cell r="V37">
            <v>1253574104.2599998</v>
          </cell>
          <cell r="W37">
            <v>6323</v>
          </cell>
          <cell r="X37">
            <v>573875167.16999996</v>
          </cell>
          <cell r="Y37">
            <v>519688373.66999984</v>
          </cell>
          <cell r="Z37">
            <v>356312147.11677647</v>
          </cell>
          <cell r="AA37">
            <v>163376226.55322343</v>
          </cell>
          <cell r="AB37">
            <v>17596</v>
          </cell>
          <cell r="AC37">
            <v>1776921969.5699999</v>
          </cell>
          <cell r="AD37">
            <v>305539</v>
          </cell>
          <cell r="AE37">
            <v>1915727662.2900002</v>
          </cell>
          <cell r="AF37">
            <v>21451</v>
          </cell>
          <cell r="AG37">
            <v>2966617513.9199977</v>
          </cell>
          <cell r="AH37">
            <v>331830</v>
          </cell>
          <cell r="AI37">
            <v>2003987703.0039997</v>
          </cell>
          <cell r="AJ37">
            <v>-1.1018225208991213E-2</v>
          </cell>
          <cell r="AK37">
            <v>-19</v>
          </cell>
          <cell r="AL37">
            <v>16</v>
          </cell>
          <cell r="AM37">
            <v>50119.067528635656</v>
          </cell>
          <cell r="AN37">
            <v>0.72258855537034528</v>
          </cell>
          <cell r="AO37">
            <v>72</v>
          </cell>
          <cell r="AP37">
            <v>82</v>
          </cell>
          <cell r="AQ37">
            <v>0.35324022346368716</v>
          </cell>
          <cell r="AR37">
            <v>0.22308938569976003</v>
          </cell>
          <cell r="AS37">
            <v>28</v>
          </cell>
          <cell r="AT37">
            <v>83</v>
          </cell>
          <cell r="AU37">
            <v>0.90557738581507874</v>
          </cell>
          <cell r="AV37">
            <v>-0.32816188617178355</v>
          </cell>
          <cell r="AW37">
            <v>-33</v>
          </cell>
          <cell r="AX37">
            <v>14</v>
          </cell>
          <cell r="AY37">
            <v>0.24475847496340974</v>
          </cell>
          <cell r="AZ37">
            <v>19.550937350891591</v>
          </cell>
          <cell r="BA37">
            <v>71</v>
          </cell>
          <cell r="BB37">
            <v>0.12671050176900495</v>
          </cell>
          <cell r="BC37">
            <v>-0.12671050176900495</v>
          </cell>
          <cell r="BD37">
            <v>-98.355250884502468</v>
          </cell>
          <cell r="BE37">
            <v>11</v>
          </cell>
          <cell r="BF37">
            <v>277</v>
          </cell>
          <cell r="BH37" t="str">
            <v>Южный федеральный округ</v>
          </cell>
          <cell r="BI37">
            <v>100984.42654978404</v>
          </cell>
          <cell r="BJ37">
            <v>138297.39937159096</v>
          </cell>
          <cell r="BK37" t="str">
            <v>*</v>
          </cell>
        </row>
        <row r="38">
          <cell r="A38" t="str">
            <v>Красноярский</v>
          </cell>
          <cell r="J38">
            <v>10335</v>
          </cell>
          <cell r="K38">
            <v>665445035.28999996</v>
          </cell>
          <cell r="L38">
            <v>153777</v>
          </cell>
          <cell r="M38">
            <v>829617775.92000079</v>
          </cell>
          <cell r="N38">
            <v>5394.9405692658902</v>
          </cell>
          <cell r="O38">
            <v>64387.52155684567</v>
          </cell>
          <cell r="P38">
            <v>6.7207709865584581E-2</v>
          </cell>
          <cell r="Q38">
            <v>0.80211038698159254</v>
          </cell>
          <cell r="R38">
            <v>1059172</v>
          </cell>
          <cell r="S38">
            <v>0.58074420396309567</v>
          </cell>
          <cell r="T38">
            <v>-26639347.831599355</v>
          </cell>
          <cell r="U38">
            <v>12401.2</v>
          </cell>
          <cell r="V38">
            <v>648855284.34000003</v>
          </cell>
          <cell r="W38">
            <v>1614</v>
          </cell>
          <cell r="X38">
            <v>32027451.5</v>
          </cell>
          <cell r="Y38">
            <v>54129972.400000006</v>
          </cell>
          <cell r="Z38">
            <v>36463579.600000001</v>
          </cell>
          <cell r="AA38">
            <v>17666392.700000003</v>
          </cell>
          <cell r="AB38">
            <v>11084</v>
          </cell>
          <cell r="AC38">
            <v>611951293.46000004</v>
          </cell>
          <cell r="AD38">
            <v>161402</v>
          </cell>
          <cell r="AE38">
            <v>878291818.47000003</v>
          </cell>
          <cell r="AF38">
            <v>12809</v>
          </cell>
          <cell r="AG38">
            <v>825569783.24000001</v>
          </cell>
          <cell r="AH38">
            <v>159199</v>
          </cell>
          <cell r="AI38">
            <v>864352247.38</v>
          </cell>
          <cell r="AJ38">
            <v>1.0043325134844891E-2</v>
          </cell>
          <cell r="AK38">
            <v>18</v>
          </cell>
          <cell r="AL38">
            <v>76</v>
          </cell>
          <cell r="AM38">
            <v>-4972.9286691454399</v>
          </cell>
          <cell r="AN38">
            <v>-7.1696891426491313E-2</v>
          </cell>
          <cell r="AO38">
            <v>-7</v>
          </cell>
          <cell r="AP38">
            <v>47</v>
          </cell>
          <cell r="AQ38">
            <v>0.13014869528755282</v>
          </cell>
          <cell r="AR38">
            <v>-2.1424763743116415E-6</v>
          </cell>
          <cell r="AS38">
            <v>0</v>
          </cell>
          <cell r="AT38">
            <v>61</v>
          </cell>
          <cell r="AU38">
            <v>1.6901117592825019</v>
          </cell>
          <cell r="AV38">
            <v>0.45637248729563962</v>
          </cell>
          <cell r="AW38">
            <v>46</v>
          </cell>
          <cell r="AX38">
            <v>72</v>
          </cell>
          <cell r="AY38">
            <v>4.1701801274795613E-2</v>
          </cell>
          <cell r="AZ38">
            <v>3.3310769086330718</v>
          </cell>
          <cell r="BA38">
            <v>52</v>
          </cell>
          <cell r="BB38">
            <v>-4.7242289438792578E-2</v>
          </cell>
          <cell r="BC38">
            <v>4.7242289438792578E-2</v>
          </cell>
          <cell r="BD38">
            <v>-11.378855280603714</v>
          </cell>
          <cell r="BE38">
            <v>71</v>
          </cell>
          <cell r="BF38">
            <v>379</v>
          </cell>
          <cell r="BH38" t="str">
            <v>Сибирский федеральный округ</v>
          </cell>
          <cell r="BI38">
            <v>55210.329615662216</v>
          </cell>
          <cell r="BJ38">
            <v>64452.321277226947</v>
          </cell>
          <cell r="BK38" t="str">
            <v>*</v>
          </cell>
        </row>
        <row r="39">
          <cell r="A39" t="str">
            <v>Крым</v>
          </cell>
          <cell r="J39">
            <v>2110</v>
          </cell>
          <cell r="K39">
            <v>208761252.54999998</v>
          </cell>
          <cell r="L39">
            <v>89007</v>
          </cell>
          <cell r="M39">
            <v>302601887.78000015</v>
          </cell>
          <cell r="N39">
            <v>3399.7538146437937</v>
          </cell>
          <cell r="O39">
            <v>98938.982251184832</v>
          </cell>
          <cell r="P39">
            <v>2.370600065163414E-2</v>
          </cell>
          <cell r="Q39">
            <v>0.68988747585664478</v>
          </cell>
          <cell r="R39">
            <v>390407</v>
          </cell>
          <cell r="S39">
            <v>0.9119406158188762</v>
          </cell>
          <cell r="T39">
            <v>24242201.040600151</v>
          </cell>
          <cell r="U39">
            <v>2508</v>
          </cell>
          <cell r="V39">
            <v>153768127.75</v>
          </cell>
          <cell r="W39">
            <v>509</v>
          </cell>
          <cell r="X39">
            <v>32262501.239999995</v>
          </cell>
          <cell r="Y39">
            <v>45234057.849999987</v>
          </cell>
          <cell r="Z39">
            <v>34652791.079999998</v>
          </cell>
          <cell r="AA39">
            <v>10581266.769999996</v>
          </cell>
          <cell r="AB39">
            <v>1788</v>
          </cell>
          <cell r="AC39">
            <v>99855873.350000009</v>
          </cell>
          <cell r="AD39">
            <v>92970</v>
          </cell>
          <cell r="AE39">
            <v>312180417.48000002</v>
          </cell>
          <cell r="AF39">
            <v>3577</v>
          </cell>
          <cell r="AG39">
            <v>316963056.10000002</v>
          </cell>
          <cell r="AH39">
            <v>93612</v>
          </cell>
          <cell r="AI39">
            <v>318910129.8099997</v>
          </cell>
          <cell r="AJ39">
            <v>-3.3458384079105549E-2</v>
          </cell>
          <cell r="AK39">
            <v>-59</v>
          </cell>
          <cell r="AL39">
            <v>2</v>
          </cell>
          <cell r="AM39">
            <v>29578.532025193723</v>
          </cell>
          <cell r="AN39">
            <v>0.42644665553381744</v>
          </cell>
          <cell r="AO39">
            <v>43</v>
          </cell>
          <cell r="AP39">
            <v>77</v>
          </cell>
          <cell r="AQ39">
            <v>0.2029505582137161</v>
          </cell>
          <cell r="AR39">
            <v>7.2799720449788968E-2</v>
          </cell>
          <cell r="AS39">
            <v>9</v>
          </cell>
          <cell r="AT39">
            <v>73</v>
          </cell>
          <cell r="AU39">
            <v>1.4020629557982776</v>
          </cell>
          <cell r="AV39">
            <v>0.16832368381141527</v>
          </cell>
          <cell r="AW39">
            <v>17</v>
          </cell>
          <cell r="AX39">
            <v>54</v>
          </cell>
          <cell r="AY39">
            <v>-0.10404223914721467</v>
          </cell>
          <cell r="AZ39">
            <v>-8.3107369406422649</v>
          </cell>
          <cell r="BA39">
            <v>37</v>
          </cell>
          <cell r="BB39">
            <v>-4.2626653759277183E-2</v>
          </cell>
          <cell r="BC39">
            <v>4.2626653759277183E-2</v>
          </cell>
          <cell r="BD39">
            <v>-13.686673120361412</v>
          </cell>
          <cell r="BE39">
            <v>69</v>
          </cell>
          <cell r="BF39">
            <v>312</v>
          </cell>
          <cell r="BH39" t="str">
            <v>Южный федеральный округ</v>
          </cell>
          <cell r="BI39">
            <v>55847.803887024616</v>
          </cell>
          <cell r="BJ39">
            <v>88611.421889851845</v>
          </cell>
        </row>
        <row r="40">
          <cell r="A40" t="str">
            <v>Курганская</v>
          </cell>
          <cell r="J40">
            <v>2835</v>
          </cell>
          <cell r="K40">
            <v>165926793.85000005</v>
          </cell>
          <cell r="L40">
            <v>53515</v>
          </cell>
          <cell r="M40">
            <v>203514848.44000027</v>
          </cell>
          <cell r="N40">
            <v>3802.9496111370695</v>
          </cell>
          <cell r="O40">
            <v>58527.969611992965</v>
          </cell>
          <cell r="P40">
            <v>5.2975801177240024E-2</v>
          </cell>
          <cell r="Q40">
            <v>0.8153055913211078</v>
          </cell>
          <cell r="R40">
            <v>327616</v>
          </cell>
          <cell r="S40">
            <v>0.65338689197108812</v>
          </cell>
          <cell r="T40">
            <v>-9220360.5511998534</v>
          </cell>
          <cell r="U40">
            <v>3042</v>
          </cell>
          <cell r="V40">
            <v>160772399.06999999</v>
          </cell>
          <cell r="W40">
            <v>128</v>
          </cell>
          <cell r="X40">
            <v>4805486.9799999995</v>
          </cell>
          <cell r="Y40">
            <v>6080560.1799999997</v>
          </cell>
          <cell r="Z40">
            <v>4035753.3999999994</v>
          </cell>
          <cell r="AA40">
            <v>2044806.7799999998</v>
          </cell>
          <cell r="AB40">
            <v>3615</v>
          </cell>
          <cell r="AC40">
            <v>199538587.13999999</v>
          </cell>
          <cell r="AD40">
            <v>50504</v>
          </cell>
          <cell r="AE40">
            <v>209692572.81999999</v>
          </cell>
          <cell r="AF40">
            <v>4550</v>
          </cell>
          <cell r="AG40">
            <v>319197861.06000018</v>
          </cell>
          <cell r="AH40">
            <v>51524</v>
          </cell>
          <cell r="AI40">
            <v>207308172.29000002</v>
          </cell>
          <cell r="AJ40">
            <v>-4.1885835534996654E-3</v>
          </cell>
          <cell r="AK40">
            <v>-7</v>
          </cell>
          <cell r="AL40">
            <v>40</v>
          </cell>
          <cell r="AM40">
            <v>-10832.480613998145</v>
          </cell>
          <cell r="AN40">
            <v>-0.15617661907763888</v>
          </cell>
          <cell r="AO40">
            <v>-16</v>
          </cell>
          <cell r="AP40">
            <v>25</v>
          </cell>
          <cell r="AQ40">
            <v>4.2077580539119003E-2</v>
          </cell>
          <cell r="AR40">
            <v>-8.8073257224808132E-2</v>
          </cell>
          <cell r="AS40">
            <v>-11</v>
          </cell>
          <cell r="AT40">
            <v>11</v>
          </cell>
          <cell r="AU40">
            <v>1.2653369378185269</v>
          </cell>
          <cell r="AV40">
            <v>3.1597665831664568E-2</v>
          </cell>
          <cell r="AW40">
            <v>3</v>
          </cell>
          <cell r="AX40">
            <v>41</v>
          </cell>
          <cell r="AY40">
            <v>5.8838430287152965E-2</v>
          </cell>
          <cell r="AZ40">
            <v>4.699924954757547</v>
          </cell>
          <cell r="BA40">
            <v>56</v>
          </cell>
          <cell r="BB40">
            <v>5.961904007603358E-2</v>
          </cell>
          <cell r="BC40">
            <v>-5.961904007603358E-2</v>
          </cell>
          <cell r="BD40">
            <v>-64.809520038016785</v>
          </cell>
          <cell r="BE40">
            <v>22</v>
          </cell>
          <cell r="BF40">
            <v>195</v>
          </cell>
          <cell r="BH40" t="str">
            <v>Уральский федеральный округ</v>
          </cell>
          <cell r="BI40">
            <v>55197.3961659751</v>
          </cell>
          <cell r="BJ40">
            <v>70153.376057142901</v>
          </cell>
        </row>
        <row r="41">
          <cell r="A41" t="str">
            <v>Курская</v>
          </cell>
          <cell r="J41">
            <v>3656</v>
          </cell>
          <cell r="K41">
            <v>178630848.33000007</v>
          </cell>
          <cell r="L41">
            <v>67371</v>
          </cell>
          <cell r="M41">
            <v>278361027.94</v>
          </cell>
          <cell r="N41">
            <v>4131.7633394190379</v>
          </cell>
          <cell r="O41">
            <v>48859.641228118184</v>
          </cell>
          <cell r="P41">
            <v>5.426667260393938E-2</v>
          </cell>
          <cell r="Q41">
            <v>0.64172362651464088</v>
          </cell>
          <cell r="R41">
            <v>417280</v>
          </cell>
          <cell r="S41">
            <v>0.64581096625766876</v>
          </cell>
          <cell r="T41">
            <v>35707143.183799922</v>
          </cell>
          <cell r="U41">
            <v>4003.9</v>
          </cell>
          <cell r="V41">
            <v>172363002.90000001</v>
          </cell>
          <cell r="W41">
            <v>258</v>
          </cell>
          <cell r="X41">
            <v>8156161.7699999996</v>
          </cell>
          <cell r="Y41">
            <v>11188880.73</v>
          </cell>
          <cell r="Z41">
            <v>6120761.5099999998</v>
          </cell>
          <cell r="AA41">
            <v>5068119.2200000007</v>
          </cell>
          <cell r="AB41">
            <v>4819</v>
          </cell>
          <cell r="AC41">
            <v>202017130.75999999</v>
          </cell>
          <cell r="AD41">
            <v>68706</v>
          </cell>
          <cell r="AE41">
            <v>296679554.84999996</v>
          </cell>
          <cell r="AF41">
            <v>5428</v>
          </cell>
          <cell r="AG41">
            <v>275835103.41999996</v>
          </cell>
          <cell r="AH41">
            <v>71155</v>
          </cell>
          <cell r="AI41">
            <v>300820638.83999997</v>
          </cell>
          <cell r="AJ41">
            <v>-2.89771212680031E-3</v>
          </cell>
          <cell r="AK41">
            <v>-5</v>
          </cell>
          <cell r="AL41">
            <v>42</v>
          </cell>
          <cell r="AM41">
            <v>-20500.808997872926</v>
          </cell>
          <cell r="AN41">
            <v>-0.29556914540025225</v>
          </cell>
          <cell r="AO41">
            <v>-30</v>
          </cell>
          <cell r="AP41">
            <v>7</v>
          </cell>
          <cell r="AQ41">
            <v>6.4437173755588301E-2</v>
          </cell>
          <cell r="AR41">
            <v>-6.5713664008338835E-2</v>
          </cell>
          <cell r="AS41">
            <v>-8</v>
          </cell>
          <cell r="AT41">
            <v>31</v>
          </cell>
          <cell r="AU41">
            <v>1.3718316342320416</v>
          </cell>
          <cell r="AV41">
            <v>0.13809236224517929</v>
          </cell>
          <cell r="AW41">
            <v>14</v>
          </cell>
          <cell r="AX41">
            <v>51</v>
          </cell>
          <cell r="AY41">
            <v>-0.16659269283812872</v>
          </cell>
          <cell r="AZ41">
            <v>-13.307172719071295</v>
          </cell>
          <cell r="BA41">
            <v>26</v>
          </cell>
          <cell r="BB41">
            <v>-1.9430617413326346E-2</v>
          </cell>
          <cell r="BC41">
            <v>1.9430617413326346E-2</v>
          </cell>
          <cell r="BD41">
            <v>-25.284691293336831</v>
          </cell>
          <cell r="BE41">
            <v>53</v>
          </cell>
          <cell r="BF41">
            <v>210</v>
          </cell>
          <cell r="BH41" t="str">
            <v>Центральный федеральный округ</v>
          </cell>
          <cell r="BI41">
            <v>41920.96508819257</v>
          </cell>
          <cell r="BJ41">
            <v>50817.078743551945</v>
          </cell>
        </row>
        <row r="42">
          <cell r="A42" t="str">
            <v>Ленинградская</v>
          </cell>
          <cell r="J42">
            <v>5711</v>
          </cell>
          <cell r="K42">
            <v>387291960.69999999</v>
          </cell>
          <cell r="L42">
            <v>100435</v>
          </cell>
          <cell r="M42">
            <v>557312686.37999976</v>
          </cell>
          <cell r="N42">
            <v>5548.9887626823293</v>
          </cell>
          <cell r="O42">
            <v>67815.086797408512</v>
          </cell>
          <cell r="P42">
            <v>5.6862647483447007E-2</v>
          </cell>
          <cell r="Q42">
            <v>0.69492758762704299</v>
          </cell>
          <cell r="R42">
            <v>693611</v>
          </cell>
          <cell r="S42">
            <v>0.57920073355238022</v>
          </cell>
          <cell r="T42">
            <v>41838807.812599838</v>
          </cell>
          <cell r="U42">
            <v>4915</v>
          </cell>
          <cell r="V42">
            <v>286257567.01999998</v>
          </cell>
          <cell r="W42">
            <v>237</v>
          </cell>
          <cell r="X42">
            <v>5531659.4500000002</v>
          </cell>
          <cell r="Y42">
            <v>10069561.390000001</v>
          </cell>
          <cell r="Z42">
            <v>5635498.9444325808</v>
          </cell>
          <cell r="AA42">
            <v>4434062.4455674188</v>
          </cell>
          <cell r="AB42">
            <v>6291</v>
          </cell>
          <cell r="AC42">
            <v>408164850.06999999</v>
          </cell>
          <cell r="AD42">
            <v>115529</v>
          </cell>
          <cell r="AE42">
            <v>644932328.81000006</v>
          </cell>
          <cell r="AF42">
            <v>7328</v>
          </cell>
          <cell r="AG42">
            <v>620368543.94999969</v>
          </cell>
          <cell r="AH42">
            <v>109695</v>
          </cell>
          <cell r="AI42">
            <v>605220309.6099999</v>
          </cell>
          <cell r="AJ42">
            <v>-3.017372472926827E-4</v>
          </cell>
          <cell r="AK42">
            <v>-1</v>
          </cell>
          <cell r="AL42">
            <v>51</v>
          </cell>
          <cell r="AM42">
            <v>-1545.3634285825974</v>
          </cell>
          <cell r="AN42">
            <v>-2.228018162436193E-2</v>
          </cell>
          <cell r="AO42">
            <v>-2</v>
          </cell>
          <cell r="AP42">
            <v>54</v>
          </cell>
          <cell r="AQ42">
            <v>4.8219735503560526E-2</v>
          </cell>
          <cell r="AR42">
            <v>-8.1931102260366609E-2</v>
          </cell>
          <cell r="AS42">
            <v>-10</v>
          </cell>
          <cell r="AT42">
            <v>17</v>
          </cell>
          <cell r="AU42">
            <v>1.8203509238082254</v>
          </cell>
          <cell r="AV42">
            <v>0.5866116518213631</v>
          </cell>
          <cell r="AW42">
            <v>59</v>
          </cell>
          <cell r="AX42">
            <v>78</v>
          </cell>
          <cell r="AY42">
            <v>-9.7496639445398769E-2</v>
          </cell>
          <cell r="AZ42">
            <v>-7.7878843214904725</v>
          </cell>
          <cell r="BA42">
            <v>38</v>
          </cell>
          <cell r="BB42">
            <v>-0.13065117849198038</v>
          </cell>
          <cell r="BC42">
            <v>0.13065117849198038</v>
          </cell>
          <cell r="BD42">
            <v>30.325589245990184</v>
          </cell>
          <cell r="BE42">
            <v>85</v>
          </cell>
          <cell r="BF42">
            <v>323</v>
          </cell>
          <cell r="BH42" t="str">
            <v>Северо-Западный федеральный округ</v>
          </cell>
          <cell r="BI42">
            <v>64880.758237164198</v>
          </cell>
          <cell r="BJ42">
            <v>84657.279469159344</v>
          </cell>
        </row>
        <row r="43">
          <cell r="A43" t="str">
            <v>Липецкая</v>
          </cell>
          <cell r="J43">
            <v>3784</v>
          </cell>
          <cell r="K43">
            <v>382102496.68000007</v>
          </cell>
          <cell r="L43">
            <v>69892</v>
          </cell>
          <cell r="M43">
            <v>340661416.00000012</v>
          </cell>
          <cell r="N43">
            <v>4874.1117152177667</v>
          </cell>
          <cell r="O43">
            <v>100978.46106765329</v>
          </cell>
          <cell r="P43">
            <v>5.4140674183025241E-2</v>
          </cell>
          <cell r="Q43">
            <v>1.1216488828309219</v>
          </cell>
          <cell r="R43">
            <v>462162</v>
          </cell>
          <cell r="S43">
            <v>0.60491342862459485</v>
          </cell>
          <cell r="T43">
            <v>-119793206.35999995</v>
          </cell>
          <cell r="U43">
            <v>3951.8</v>
          </cell>
          <cell r="V43">
            <v>239533343.96999997</v>
          </cell>
          <cell r="W43">
            <v>1816</v>
          </cell>
          <cell r="X43">
            <v>91711681.409999996</v>
          </cell>
          <cell r="Y43">
            <v>140346627.16999999</v>
          </cell>
          <cell r="Z43">
            <v>100380537.17141593</v>
          </cell>
          <cell r="AA43">
            <v>39966089.998584062</v>
          </cell>
          <cell r="AB43">
            <v>4545</v>
          </cell>
          <cell r="AC43">
            <v>319166370.87</v>
          </cell>
          <cell r="AD43">
            <v>68722</v>
          </cell>
          <cell r="AE43">
            <v>355477909.35999995</v>
          </cell>
          <cell r="AF43">
            <v>5847</v>
          </cell>
          <cell r="AG43">
            <v>531433721.96000022</v>
          </cell>
          <cell r="AH43">
            <v>71786</v>
          </cell>
          <cell r="AI43">
            <v>358380956.14999998</v>
          </cell>
          <cell r="AJ43">
            <v>-3.0237105477144491E-3</v>
          </cell>
          <cell r="AK43">
            <v>-5</v>
          </cell>
          <cell r="AL43">
            <v>42</v>
          </cell>
          <cell r="AM43">
            <v>31618.010841662181</v>
          </cell>
          <cell r="AN43">
            <v>0.45585071519351406</v>
          </cell>
          <cell r="AO43">
            <v>46</v>
          </cell>
          <cell r="AP43">
            <v>78</v>
          </cell>
          <cell r="AQ43">
            <v>0.45953742598309627</v>
          </cell>
          <cell r="AR43">
            <v>0.32938658821916911</v>
          </cell>
          <cell r="AS43">
            <v>41</v>
          </cell>
          <cell r="AT43">
            <v>85</v>
          </cell>
          <cell r="AU43">
            <v>1.530302628981099</v>
          </cell>
          <cell r="AV43">
            <v>0.29656335699423675</v>
          </cell>
          <cell r="AW43">
            <v>30</v>
          </cell>
          <cell r="AX43">
            <v>63</v>
          </cell>
          <cell r="AY43">
            <v>0.45668686081937904</v>
          </cell>
          <cell r="AZ43">
            <v>36.479456763202251</v>
          </cell>
          <cell r="BA43">
            <v>78</v>
          </cell>
          <cell r="BB43">
            <v>1.7025115683478361E-2</v>
          </cell>
          <cell r="BC43">
            <v>-1.7025115683478361E-2</v>
          </cell>
          <cell r="BD43">
            <v>-43.512557841739188</v>
          </cell>
          <cell r="BE43">
            <v>34</v>
          </cell>
          <cell r="BF43">
            <v>380</v>
          </cell>
          <cell r="BH43" t="str">
            <v>Центральный федеральный округ</v>
          </cell>
          <cell r="BI43">
            <v>70223.623953795381</v>
          </cell>
          <cell r="BJ43">
            <v>90889.98152214814</v>
          </cell>
        </row>
        <row r="44">
          <cell r="A44" t="str">
            <v>Магаданская</v>
          </cell>
          <cell r="J44">
            <v>619</v>
          </cell>
          <cell r="K44">
            <v>34715511.240000002</v>
          </cell>
          <cell r="L44">
            <v>9564</v>
          </cell>
          <cell r="M44">
            <v>37160206.099999979</v>
          </cell>
          <cell r="N44">
            <v>3885.4251463822648</v>
          </cell>
          <cell r="O44">
            <v>56083.216865912764</v>
          </cell>
          <cell r="P44">
            <v>6.4721873693015478E-2</v>
          </cell>
          <cell r="Q44">
            <v>0.93421202096077771</v>
          </cell>
          <cell r="R44">
            <v>76817</v>
          </cell>
          <cell r="S44">
            <v>0.4980147623572907</v>
          </cell>
          <cell r="T44">
            <v>-6102152.5430000164</v>
          </cell>
          <cell r="U44">
            <v>613</v>
          </cell>
          <cell r="V44">
            <v>30620944.560000002</v>
          </cell>
          <cell r="W44">
            <v>12</v>
          </cell>
          <cell r="X44">
            <v>357236.35</v>
          </cell>
          <cell r="Y44">
            <v>1213008.33</v>
          </cell>
          <cell r="Z44">
            <v>1017748.3300000001</v>
          </cell>
          <cell r="AA44">
            <v>195260</v>
          </cell>
          <cell r="AB44">
            <v>499</v>
          </cell>
          <cell r="AC44">
            <v>32109137.91</v>
          </cell>
          <cell r="AD44">
            <v>9618</v>
          </cell>
          <cell r="AE44">
            <v>38624413.310000002</v>
          </cell>
          <cell r="AF44">
            <v>567</v>
          </cell>
          <cell r="AG44">
            <v>39867208.289999999</v>
          </cell>
          <cell r="AH44">
            <v>9478</v>
          </cell>
          <cell r="AI44">
            <v>37967117.019999996</v>
          </cell>
          <cell r="AJ44">
            <v>7.5574889622757879E-3</v>
          </cell>
          <cell r="AK44">
            <v>13</v>
          </cell>
          <cell r="AL44">
            <v>71</v>
          </cell>
          <cell r="AM44">
            <v>-13277.233360078346</v>
          </cell>
          <cell r="AN44">
            <v>-0.19142369054437067</v>
          </cell>
          <cell r="AO44">
            <v>-19</v>
          </cell>
          <cell r="AP44">
            <v>20</v>
          </cell>
          <cell r="AQ44">
            <v>1.9575856443719411E-2</v>
          </cell>
          <cell r="AR44">
            <v>-0.11057498132020772</v>
          </cell>
          <cell r="AS44">
            <v>-14</v>
          </cell>
          <cell r="AT44">
            <v>2</v>
          </cell>
          <cell r="AU44">
            <v>3.3955344409940369</v>
          </cell>
          <cell r="AV44">
            <v>2.1617951690071746</v>
          </cell>
          <cell r="AW44">
            <v>216</v>
          </cell>
          <cell r="AX44">
            <v>86</v>
          </cell>
          <cell r="AY44">
            <v>0.21326236488412698</v>
          </cell>
          <cell r="AZ44">
            <v>17.035075642532362</v>
          </cell>
          <cell r="BA44">
            <v>70</v>
          </cell>
          <cell r="BB44">
            <v>-5.6144728633811605E-3</v>
          </cell>
          <cell r="BC44">
            <v>5.6144728633811605E-3</v>
          </cell>
          <cell r="BD44">
            <v>-32.192763568309424</v>
          </cell>
          <cell r="BE44">
            <v>44</v>
          </cell>
          <cell r="BF44">
            <v>293</v>
          </cell>
          <cell r="BH44" t="str">
            <v>Дальневосточный федеральный округ</v>
          </cell>
          <cell r="BI44">
            <v>64346.969759519037</v>
          </cell>
          <cell r="BJ44">
            <v>70312.536666666667</v>
          </cell>
        </row>
        <row r="45">
          <cell r="A45" t="str">
            <v>Марий Эл</v>
          </cell>
          <cell r="J45">
            <v>2036</v>
          </cell>
          <cell r="K45">
            <v>108198968.94000004</v>
          </cell>
          <cell r="L45">
            <v>29508</v>
          </cell>
          <cell r="M45">
            <v>137225958.55000001</v>
          </cell>
          <cell r="N45">
            <v>4650.4662650806567</v>
          </cell>
          <cell r="O45">
            <v>53142.912053045206</v>
          </cell>
          <cell r="P45">
            <v>6.8998237766029549E-2</v>
          </cell>
          <cell r="Q45">
            <v>0.7884730417137249</v>
          </cell>
          <cell r="R45">
            <v>198733</v>
          </cell>
          <cell r="S45">
            <v>0.59392249903136374</v>
          </cell>
          <cell r="T45">
            <v>-2534980.8565000296</v>
          </cell>
          <cell r="U45">
            <v>2156</v>
          </cell>
          <cell r="V45">
            <v>93804736.480000004</v>
          </cell>
          <cell r="W45">
            <v>415</v>
          </cell>
          <cell r="X45">
            <v>8256625.0500000007</v>
          </cell>
          <cell r="Y45">
            <v>12214331.390000001</v>
          </cell>
          <cell r="Z45">
            <v>7727697.0310469382</v>
          </cell>
          <cell r="AA45">
            <v>4486634.3589530606</v>
          </cell>
          <cell r="AB45">
            <v>2304</v>
          </cell>
          <cell r="AC45">
            <v>117881252.89</v>
          </cell>
          <cell r="AD45">
            <v>28436</v>
          </cell>
          <cell r="AE45">
            <v>140398633.96000001</v>
          </cell>
          <cell r="AF45">
            <v>2709</v>
          </cell>
          <cell r="AG45">
            <v>163049265.89000005</v>
          </cell>
          <cell r="AH45">
            <v>30172</v>
          </cell>
          <cell r="AI45">
            <v>144326603.71739992</v>
          </cell>
          <cell r="AJ45">
            <v>1.183385303528986E-2</v>
          </cell>
          <cell r="AK45">
            <v>21</v>
          </cell>
          <cell r="AL45">
            <v>79</v>
          </cell>
          <cell r="AM45">
            <v>-16217.538172945904</v>
          </cell>
          <cell r="AN45">
            <v>-0.2338153532756162</v>
          </cell>
          <cell r="AO45">
            <v>-23</v>
          </cell>
          <cell r="AP45">
            <v>15</v>
          </cell>
          <cell r="AQ45">
            <v>0.1924860853432282</v>
          </cell>
          <cell r="AR45">
            <v>6.2335247579301062E-2</v>
          </cell>
          <cell r="AS45">
            <v>8</v>
          </cell>
          <cell r="AT45">
            <v>71</v>
          </cell>
          <cell r="AU45">
            <v>1.4793370555200396</v>
          </cell>
          <cell r="AV45">
            <v>0.24559778353317729</v>
          </cell>
          <cell r="AW45">
            <v>25</v>
          </cell>
          <cell r="AX45">
            <v>59</v>
          </cell>
          <cell r="AY45">
            <v>2.3990963264577836E-2</v>
          </cell>
          <cell r="AZ45">
            <v>1.9163619149180553</v>
          </cell>
          <cell r="BA45">
            <v>48</v>
          </cell>
          <cell r="BB45">
            <v>3.7698691799127867E-2</v>
          </cell>
          <cell r="BC45">
            <v>-3.7698691799127867E-2</v>
          </cell>
          <cell r="BD45">
            <v>-53.849345899563929</v>
          </cell>
          <cell r="BE45">
            <v>26</v>
          </cell>
          <cell r="BF45">
            <v>298</v>
          </cell>
          <cell r="BH45" t="str">
            <v>Приволжский федеральный округ</v>
          </cell>
          <cell r="BI45">
            <v>51163.738233506941</v>
          </cell>
          <cell r="BJ45">
            <v>60187.990361757125</v>
          </cell>
        </row>
        <row r="46">
          <cell r="A46" t="str">
            <v>Мордовия</v>
          </cell>
          <cell r="J46">
            <v>2396</v>
          </cell>
          <cell r="K46">
            <v>146054387.24000004</v>
          </cell>
          <cell r="L46">
            <v>41963</v>
          </cell>
          <cell r="M46">
            <v>214192439.68000007</v>
          </cell>
          <cell r="N46">
            <v>5104.3166522889223</v>
          </cell>
          <cell r="O46">
            <v>60957.590667779652</v>
          </cell>
          <cell r="P46">
            <v>5.7097919595834427E-2</v>
          </cell>
          <cell r="Q46">
            <v>0.68188395191820428</v>
          </cell>
          <cell r="R46">
            <v>267296</v>
          </cell>
          <cell r="S46">
            <v>0.62796300730276544</v>
          </cell>
          <cell r="T46">
            <v>18873791.313600004</v>
          </cell>
          <cell r="U46">
            <v>2560</v>
          </cell>
          <cell r="V46">
            <v>130614849.71999998</v>
          </cell>
          <cell r="W46">
            <v>280</v>
          </cell>
          <cell r="X46">
            <v>11229655.919999998</v>
          </cell>
          <cell r="Y46">
            <v>9565641.6600000001</v>
          </cell>
          <cell r="Z46">
            <v>5168390.5999999996</v>
          </cell>
          <cell r="AA46">
            <v>4397251.0600000005</v>
          </cell>
          <cell r="AB46">
            <v>2947</v>
          </cell>
          <cell r="AC46">
            <v>195465685.13</v>
          </cell>
          <cell r="AD46">
            <v>37295</v>
          </cell>
          <cell r="AE46">
            <v>204165454.78</v>
          </cell>
          <cell r="AF46">
            <v>3256</v>
          </cell>
          <cell r="AG46">
            <v>249013245.27000007</v>
          </cell>
          <cell r="AH46">
            <v>41654</v>
          </cell>
          <cell r="AI46">
            <v>219065112.18799993</v>
          </cell>
          <cell r="AJ46">
            <v>-6.6465134905262235E-5</v>
          </cell>
          <cell r="AK46">
            <v>0</v>
          </cell>
          <cell r="AL46">
            <v>52</v>
          </cell>
          <cell r="AM46">
            <v>-8402.8595582114576</v>
          </cell>
          <cell r="AN46">
            <v>-0.12114770781955932</v>
          </cell>
          <cell r="AO46">
            <v>-12</v>
          </cell>
          <cell r="AP46">
            <v>35</v>
          </cell>
          <cell r="AQ46">
            <v>0.109375</v>
          </cell>
          <cell r="AR46">
            <v>-2.0775837763927135E-2</v>
          </cell>
          <cell r="AS46">
            <v>-3</v>
          </cell>
          <cell r="AT46">
            <v>49</v>
          </cell>
          <cell r="AU46">
            <v>0.85181965753408428</v>
          </cell>
          <cell r="AV46">
            <v>-0.381919614452778</v>
          </cell>
          <cell r="AW46">
            <v>-38</v>
          </cell>
          <cell r="AX46">
            <v>11</v>
          </cell>
          <cell r="AY46">
            <v>-0.11443642608025417</v>
          </cell>
          <cell r="AZ46">
            <v>-9.1410088957673796</v>
          </cell>
          <cell r="BA46">
            <v>35</v>
          </cell>
          <cell r="BB46">
            <v>0.1251642311301783</v>
          </cell>
          <cell r="BC46">
            <v>-0.1251642311301783</v>
          </cell>
          <cell r="BD46">
            <v>-97.58211556508914</v>
          </cell>
          <cell r="BE46">
            <v>12</v>
          </cell>
          <cell r="BF46">
            <v>194</v>
          </cell>
          <cell r="BH46" t="str">
            <v>Приволжский федеральный округ</v>
          </cell>
          <cell r="BI46">
            <v>66327.005473362733</v>
          </cell>
          <cell r="BJ46">
            <v>76478.269431818204</v>
          </cell>
        </row>
        <row r="47">
          <cell r="A47" t="str">
            <v>Москва</v>
          </cell>
          <cell r="J47">
            <v>45117</v>
          </cell>
          <cell r="K47">
            <v>2944851881.9799991</v>
          </cell>
          <cell r="L47">
            <v>759484</v>
          </cell>
          <cell r="M47">
            <v>7051136104.369998</v>
          </cell>
          <cell r="N47">
            <v>9284.1140884732231</v>
          </cell>
          <cell r="O47">
            <v>65271.447170246225</v>
          </cell>
          <cell r="P47">
            <v>5.9404806421201765E-2</v>
          </cell>
          <cell r="Q47">
            <v>0.417642183953151</v>
          </cell>
          <cell r="R47">
            <v>4641368</v>
          </cell>
          <cell r="S47">
            <v>0.65453461134734414</v>
          </cell>
          <cell r="T47">
            <v>2484522918.3848996</v>
          </cell>
          <cell r="U47">
            <v>70975</v>
          </cell>
          <cell r="V47">
            <v>4113155708.1899991</v>
          </cell>
          <cell r="W47">
            <v>7001</v>
          </cell>
          <cell r="X47">
            <v>443343642.33999974</v>
          </cell>
          <cell r="Y47">
            <v>451981771.85000026</v>
          </cell>
          <cell r="Z47">
            <v>297868667.91263676</v>
          </cell>
          <cell r="AA47">
            <v>154113103.93736354</v>
          </cell>
          <cell r="AB47">
            <v>51484</v>
          </cell>
          <cell r="AC47">
            <v>2965001133.4200001</v>
          </cell>
          <cell r="AD47">
            <v>799858</v>
          </cell>
          <cell r="AE47">
            <v>7228996055.0159998</v>
          </cell>
          <cell r="AF47">
            <v>55409</v>
          </cell>
          <cell r="AG47">
            <v>3860998518.5599999</v>
          </cell>
          <cell r="AH47">
            <v>798323</v>
          </cell>
          <cell r="AI47">
            <v>6982370293.1200018</v>
          </cell>
          <cell r="AJ47">
            <v>2.2404216904620758E-3</v>
          </cell>
          <cell r="AK47">
            <v>4</v>
          </cell>
          <cell r="AL47">
            <v>56</v>
          </cell>
          <cell r="AM47">
            <v>-4089.0030557448845</v>
          </cell>
          <cell r="AN47">
            <v>-5.8952948581245397E-2</v>
          </cell>
          <cell r="AO47">
            <v>-6</v>
          </cell>
          <cell r="AP47">
            <v>48</v>
          </cell>
          <cell r="AQ47">
            <v>9.864036632617118E-2</v>
          </cell>
          <cell r="AR47">
            <v>-3.1510471437755955E-2</v>
          </cell>
          <cell r="AS47">
            <v>-4</v>
          </cell>
          <cell r="AT47">
            <v>46</v>
          </cell>
          <cell r="AU47">
            <v>1.0194840495837671</v>
          </cell>
          <cell r="AV47">
            <v>-0.21425522240309514</v>
          </cell>
          <cell r="AW47">
            <v>-21</v>
          </cell>
          <cell r="AX47">
            <v>25</v>
          </cell>
          <cell r="AY47">
            <v>-0.45760755330759617</v>
          </cell>
          <cell r="AZ47">
            <v>-36.55300028875029</v>
          </cell>
          <cell r="BA47">
            <v>4</v>
          </cell>
          <cell r="BB47">
            <v>-5.0476459571573956E-2</v>
          </cell>
          <cell r="BC47">
            <v>5.0476459571573956E-2</v>
          </cell>
          <cell r="BD47">
            <v>-9.7617702142130245</v>
          </cell>
          <cell r="BE47">
            <v>75</v>
          </cell>
          <cell r="BF47">
            <v>254</v>
          </cell>
          <cell r="BH47" t="str">
            <v>Центральный федеральный округ</v>
          </cell>
          <cell r="BI47">
            <v>57590.729807707248</v>
          </cell>
          <cell r="BJ47">
            <v>69681.793906405102</v>
          </cell>
          <cell r="BK47" t="str">
            <v>*</v>
          </cell>
        </row>
        <row r="48">
          <cell r="A48" t="str">
            <v>Московская</v>
          </cell>
          <cell r="J48">
            <v>30871</v>
          </cell>
          <cell r="K48">
            <v>2093251471.7199991</v>
          </cell>
          <cell r="L48">
            <v>506504</v>
          </cell>
          <cell r="M48">
            <v>3747666173.3500013</v>
          </cell>
          <cell r="N48">
            <v>7399.0850483905388</v>
          </cell>
          <cell r="O48">
            <v>67806.403152473169</v>
          </cell>
          <cell r="P48">
            <v>6.0949173155592055E-2</v>
          </cell>
          <cell r="Q48">
            <v>0.55854800691835971</v>
          </cell>
          <cell r="R48">
            <v>2971814</v>
          </cell>
          <cell r="S48">
            <v>0.68174387764510158</v>
          </cell>
          <cell r="T48">
            <v>792451481.75950217</v>
          </cell>
          <cell r="U48">
            <v>27753</v>
          </cell>
          <cell r="V48">
            <v>1512767535.6100001</v>
          </cell>
          <cell r="W48">
            <v>1332</v>
          </cell>
          <cell r="X48">
            <v>65098684.330000013</v>
          </cell>
          <cell r="Y48">
            <v>79625735.75999999</v>
          </cell>
          <cell r="Z48">
            <v>42469090.626327693</v>
          </cell>
          <cell r="AA48">
            <v>37156645.133672312</v>
          </cell>
          <cell r="AB48">
            <v>35873</v>
          </cell>
          <cell r="AC48">
            <v>2097203008.02</v>
          </cell>
          <cell r="AD48">
            <v>560967</v>
          </cell>
          <cell r="AE48">
            <v>4027559482.0700002</v>
          </cell>
          <cell r="AF48">
            <v>41387</v>
          </cell>
          <cell r="AG48">
            <v>3098832936.1600018</v>
          </cell>
          <cell r="AH48">
            <v>537781</v>
          </cell>
          <cell r="AI48">
            <v>3757731480.9699998</v>
          </cell>
          <cell r="AJ48">
            <v>3.7847884248523658E-3</v>
          </cell>
          <cell r="AK48">
            <v>7</v>
          </cell>
          <cell r="AL48">
            <v>60</v>
          </cell>
          <cell r="AM48">
            <v>-1554.0470735179406</v>
          </cell>
          <cell r="AN48">
            <v>-2.2405377537984897E-2</v>
          </cell>
          <cell r="AO48">
            <v>-2</v>
          </cell>
          <cell r="AP48">
            <v>54</v>
          </cell>
          <cell r="AQ48">
            <v>4.7994811371743593E-2</v>
          </cell>
          <cell r="AR48">
            <v>-8.2156026392183543E-2</v>
          </cell>
          <cell r="AS48">
            <v>-10</v>
          </cell>
          <cell r="AT48">
            <v>17</v>
          </cell>
          <cell r="AU48">
            <v>1.2231543014964643</v>
          </cell>
          <cell r="AV48">
            <v>-1.0584970490397971E-2</v>
          </cell>
          <cell r="AW48">
            <v>-1</v>
          </cell>
          <cell r="AX48">
            <v>32</v>
          </cell>
          <cell r="AY48">
            <v>-0.27461297802810436</v>
          </cell>
          <cell r="AZ48">
            <v>-21.935669970046465</v>
          </cell>
          <cell r="BA48">
            <v>13</v>
          </cell>
          <cell r="BB48">
            <v>-9.7087707476553875E-2</v>
          </cell>
          <cell r="BC48">
            <v>9.7087707476553875E-2</v>
          </cell>
          <cell r="BD48">
            <v>13.543853738276933</v>
          </cell>
          <cell r="BE48">
            <v>83</v>
          </cell>
          <cell r="BF48">
            <v>259</v>
          </cell>
          <cell r="BH48" t="str">
            <v>Центральный федеральный округ</v>
          </cell>
          <cell r="BI48">
            <v>58461.879631477714</v>
          </cell>
          <cell r="BJ48">
            <v>74874.54843694884</v>
          </cell>
        </row>
        <row r="49">
          <cell r="A49" t="str">
            <v>Мурманская</v>
          </cell>
          <cell r="J49">
            <v>2035</v>
          </cell>
          <cell r="K49">
            <v>170370205.48000011</v>
          </cell>
          <cell r="L49">
            <v>38359</v>
          </cell>
          <cell r="M49">
            <v>295720196.22999984</v>
          </cell>
          <cell r="N49">
            <v>7709.2780372272437</v>
          </cell>
          <cell r="O49">
            <v>83720.002692874739</v>
          </cell>
          <cell r="P49">
            <v>5.3051435126046036E-2</v>
          </cell>
          <cell r="Q49">
            <v>0.57611961459505012</v>
          </cell>
          <cell r="R49">
            <v>262517</v>
          </cell>
          <cell r="S49">
            <v>0.58448024318425096</v>
          </cell>
          <cell r="T49">
            <v>57334345.617099762</v>
          </cell>
          <cell r="U49">
            <v>2471</v>
          </cell>
          <cell r="V49">
            <v>148874705.78</v>
          </cell>
          <cell r="W49">
            <v>700</v>
          </cell>
          <cell r="X49">
            <v>28662894.539999999</v>
          </cell>
          <cell r="Y49">
            <v>35194910.329999998</v>
          </cell>
          <cell r="Z49">
            <v>21019039.509999998</v>
          </cell>
          <cell r="AA49">
            <v>14175870.82</v>
          </cell>
          <cell r="AB49">
            <v>2675</v>
          </cell>
          <cell r="AC49">
            <v>220308731.31</v>
          </cell>
          <cell r="AD49">
            <v>32565</v>
          </cell>
          <cell r="AE49">
            <v>259814981.54999998</v>
          </cell>
          <cell r="AF49">
            <v>3053</v>
          </cell>
          <cell r="AG49">
            <v>336416429.17999983</v>
          </cell>
          <cell r="AH49">
            <v>36760</v>
          </cell>
          <cell r="AI49">
            <v>289332645.56999993</v>
          </cell>
          <cell r="AJ49">
            <v>-4.1129496046936539E-3</v>
          </cell>
          <cell r="AK49">
            <v>-7</v>
          </cell>
          <cell r="AL49">
            <v>40</v>
          </cell>
          <cell r="AM49">
            <v>14359.55246688363</v>
          </cell>
          <cell r="AN49">
            <v>0.20702795930673967</v>
          </cell>
          <cell r="AO49">
            <v>21</v>
          </cell>
          <cell r="AP49">
            <v>72</v>
          </cell>
          <cell r="AQ49">
            <v>0.28328611898016998</v>
          </cell>
          <cell r="AR49">
            <v>0.15313528121624284</v>
          </cell>
          <cell r="AS49">
            <v>19</v>
          </cell>
          <cell r="AT49">
            <v>81</v>
          </cell>
          <cell r="AU49">
            <v>1.2278910031533752</v>
          </cell>
          <cell r="AV49">
            <v>-5.8482688334871025E-3</v>
          </cell>
          <cell r="AW49">
            <v>-1</v>
          </cell>
          <cell r="AX49">
            <v>32</v>
          </cell>
          <cell r="AY49">
            <v>-0.25179270831811662</v>
          </cell>
          <cell r="AZ49">
            <v>-20.112821288311878</v>
          </cell>
          <cell r="BA49">
            <v>14</v>
          </cell>
          <cell r="BB49">
            <v>0.1779210809150929</v>
          </cell>
          <cell r="BC49">
            <v>-0.1779210809150929</v>
          </cell>
          <cell r="BD49">
            <v>-123.96054045754646</v>
          </cell>
          <cell r="BE49">
            <v>4</v>
          </cell>
          <cell r="BF49">
            <v>243</v>
          </cell>
          <cell r="BH49" t="str">
            <v>Северо-Западный федеральный округ</v>
          </cell>
          <cell r="BI49">
            <v>82358.404228037383</v>
          </cell>
          <cell r="BJ49">
            <v>110192.08292826722</v>
          </cell>
        </row>
        <row r="50">
          <cell r="A50" t="str">
            <v>Ненецкий</v>
          </cell>
          <cell r="J50">
            <v>76</v>
          </cell>
          <cell r="K50">
            <v>2601163.35</v>
          </cell>
          <cell r="L50">
            <v>2455</v>
          </cell>
          <cell r="M50">
            <v>11047948.380000005</v>
          </cell>
          <cell r="N50">
            <v>4500.1826395112039</v>
          </cell>
          <cell r="O50">
            <v>34225.833552631579</v>
          </cell>
          <cell r="P50">
            <v>3.095723014256619E-2</v>
          </cell>
          <cell r="Q50">
            <v>0.23544311219890032</v>
          </cell>
          <cell r="R50">
            <v>15293</v>
          </cell>
          <cell r="S50">
            <v>0.64212384751193352</v>
          </cell>
          <cell r="T50">
            <v>5905756.9026000034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107</v>
          </cell>
          <cell r="AC50">
            <v>4237353.96</v>
          </cell>
          <cell r="AD50">
            <v>2722</v>
          </cell>
          <cell r="AE50">
            <v>13455023.530000001</v>
          </cell>
          <cell r="AF50">
            <v>65</v>
          </cell>
          <cell r="AG50">
            <v>3909121.38</v>
          </cell>
          <cell r="AH50">
            <v>2588</v>
          </cell>
          <cell r="AI50">
            <v>12036733.099999994</v>
          </cell>
          <cell r="AJ50">
            <v>-2.6207154588173499E-2</v>
          </cell>
          <cell r="AK50">
            <v>-46</v>
          </cell>
          <cell r="AL50">
            <v>4</v>
          </cell>
          <cell r="AM50">
            <v>-35134.616673359531</v>
          </cell>
          <cell r="AN50">
            <v>-0.50655116220963781</v>
          </cell>
          <cell r="AO50">
            <v>-51</v>
          </cell>
          <cell r="AP50">
            <v>2</v>
          </cell>
          <cell r="AQ50">
            <v>0</v>
          </cell>
          <cell r="AR50">
            <v>0</v>
          </cell>
          <cell r="AS50">
            <v>0</v>
          </cell>
          <cell r="AT50">
            <v>61</v>
          </cell>
          <cell r="AU50">
            <v>0</v>
          </cell>
          <cell r="AV50">
            <v>0</v>
          </cell>
          <cell r="AW50">
            <v>0</v>
          </cell>
          <cell r="AX50">
            <v>38</v>
          </cell>
          <cell r="AY50">
            <v>-0.69422972441701258</v>
          </cell>
          <cell r="AZ50">
            <v>-55.454021975062652</v>
          </cell>
          <cell r="BA50">
            <v>2</v>
          </cell>
          <cell r="BB50">
            <v>-9.8089639970609849E-2</v>
          </cell>
          <cell r="BC50">
            <v>9.8089639970609849E-2</v>
          </cell>
          <cell r="BD50">
            <v>14.044819985304921</v>
          </cell>
          <cell r="BE50">
            <v>84</v>
          </cell>
          <cell r="BF50">
            <v>191</v>
          </cell>
          <cell r="BH50" t="str">
            <v>Северо-Западный федеральный округ</v>
          </cell>
          <cell r="BI50">
            <v>39601.438878504676</v>
          </cell>
          <cell r="BJ50">
            <v>60140.328923076922</v>
          </cell>
        </row>
        <row r="51">
          <cell r="A51" t="str">
            <v>Нижегородская</v>
          </cell>
          <cell r="J51">
            <v>12428</v>
          </cell>
          <cell r="K51">
            <v>947933134.79000044</v>
          </cell>
          <cell r="L51">
            <v>194056</v>
          </cell>
          <cell r="M51">
            <v>1185482545.7699986</v>
          </cell>
          <cell r="N51">
            <v>6108.9713575977994</v>
          </cell>
          <cell r="O51">
            <v>76273.988959607377</v>
          </cell>
          <cell r="P51">
            <v>6.4043368924434185E-2</v>
          </cell>
          <cell r="Q51">
            <v>0.79961795993739893</v>
          </cell>
          <cell r="R51">
            <v>1223068</v>
          </cell>
          <cell r="S51">
            <v>0.63465318363328938</v>
          </cell>
          <cell r="T51">
            <v>-35111574.547101498</v>
          </cell>
          <cell r="U51">
            <v>13825</v>
          </cell>
          <cell r="V51">
            <v>829173615.5999999</v>
          </cell>
          <cell r="W51">
            <v>2917</v>
          </cell>
          <cell r="X51">
            <v>126815378.28000002</v>
          </cell>
          <cell r="Y51">
            <v>122990160.19999996</v>
          </cell>
          <cell r="Z51">
            <v>81900151.633852556</v>
          </cell>
          <cell r="AA51">
            <v>41090008.566147424</v>
          </cell>
          <cell r="AB51">
            <v>14107</v>
          </cell>
          <cell r="AC51">
            <v>1049838585.4400001</v>
          </cell>
          <cell r="AD51">
            <v>179428</v>
          </cell>
          <cell r="AE51">
            <v>1164112680.97</v>
          </cell>
          <cell r="AF51">
            <v>17808</v>
          </cell>
          <cell r="AG51">
            <v>1822220941.4200003</v>
          </cell>
          <cell r="AH51">
            <v>188429</v>
          </cell>
          <cell r="AI51">
            <v>1185082475.475399</v>
          </cell>
          <cell r="AJ51">
            <v>6.8789841936944957E-3</v>
          </cell>
          <cell r="AK51">
            <v>12</v>
          </cell>
          <cell r="AL51">
            <v>66</v>
          </cell>
          <cell r="AM51">
            <v>6913.5387336162676</v>
          </cell>
          <cell r="AN51">
            <v>9.9675516970989766E-2</v>
          </cell>
          <cell r="AO51">
            <v>10</v>
          </cell>
          <cell r="AP51">
            <v>66</v>
          </cell>
          <cell r="AQ51">
            <v>0.21099457504520797</v>
          </cell>
          <cell r="AR51">
            <v>8.0843737281280831E-2</v>
          </cell>
          <cell r="AS51">
            <v>10</v>
          </cell>
          <cell r="AT51">
            <v>74</v>
          </cell>
          <cell r="AU51">
            <v>0.96983632322923619</v>
          </cell>
          <cell r="AV51">
            <v>-0.2639029487576261</v>
          </cell>
          <cell r="AW51">
            <v>-26</v>
          </cell>
          <cell r="AX51">
            <v>20</v>
          </cell>
          <cell r="AY51">
            <v>3.8464883035582931E-2</v>
          </cell>
          <cell r="AZ51">
            <v>3.0725167680117256</v>
          </cell>
          <cell r="BA51">
            <v>51</v>
          </cell>
          <cell r="BB51">
            <v>8.1525737343112553E-2</v>
          </cell>
          <cell r="BC51">
            <v>-8.1525737343112553E-2</v>
          </cell>
          <cell r="BD51">
            <v>-75.762868671556276</v>
          </cell>
          <cell r="BE51">
            <v>19</v>
          </cell>
          <cell r="BF51">
            <v>296</v>
          </cell>
          <cell r="BH51" t="str">
            <v>Приволжский федеральный округ</v>
          </cell>
          <cell r="BI51">
            <v>74419.691319203237</v>
          </cell>
          <cell r="BJ51">
            <v>102325.97379941601</v>
          </cell>
          <cell r="BK51" t="str">
            <v>*</v>
          </cell>
        </row>
        <row r="52">
          <cell r="A52" t="str">
            <v>Новгородская</v>
          </cell>
          <cell r="J52">
            <v>1875</v>
          </cell>
          <cell r="K52">
            <v>93818404.449999988</v>
          </cell>
          <cell r="L52">
            <v>33771</v>
          </cell>
          <cell r="M52">
            <v>151410189.54999992</v>
          </cell>
          <cell r="N52">
            <v>4483.4381436735639</v>
          </cell>
          <cell r="O52">
            <v>50036.482373333325</v>
          </cell>
          <cell r="P52">
            <v>5.5521009149862306E-2</v>
          </cell>
          <cell r="Q52">
            <v>0.61963071791161384</v>
          </cell>
          <cell r="R52">
            <v>242090</v>
          </cell>
          <cell r="S52">
            <v>0.55799082985666493</v>
          </cell>
          <cell r="T52">
            <v>22767441.503499955</v>
          </cell>
          <cell r="U52">
            <v>2160</v>
          </cell>
          <cell r="V52">
            <v>99367398.599999994</v>
          </cell>
          <cell r="W52">
            <v>78</v>
          </cell>
          <cell r="X52">
            <v>4397880.83</v>
          </cell>
          <cell r="Y52">
            <v>4099435.0500000003</v>
          </cell>
          <cell r="Z52">
            <v>3263522.68</v>
          </cell>
          <cell r="AA52">
            <v>835912.37</v>
          </cell>
          <cell r="AB52">
            <v>2115</v>
          </cell>
          <cell r="AC52">
            <v>100265322.02</v>
          </cell>
          <cell r="AD52">
            <v>36324</v>
          </cell>
          <cell r="AE52">
            <v>172189580.48999998</v>
          </cell>
          <cell r="AF52">
            <v>2332</v>
          </cell>
          <cell r="AG52">
            <v>125260303.32000002</v>
          </cell>
          <cell r="AH52">
            <v>35434</v>
          </cell>
          <cell r="AI52">
            <v>163764014.37000006</v>
          </cell>
          <cell r="AJ52">
            <v>-1.6433755808773834E-3</v>
          </cell>
          <cell r="AK52">
            <v>-3</v>
          </cell>
          <cell r="AL52">
            <v>47</v>
          </cell>
          <cell r="AM52">
            <v>-19323.967852657785</v>
          </cell>
          <cell r="AN52">
            <v>-0.27860211099691806</v>
          </cell>
          <cell r="AO52">
            <v>-28</v>
          </cell>
          <cell r="AP52">
            <v>8</v>
          </cell>
          <cell r="AQ52">
            <v>3.6111111111111108E-2</v>
          </cell>
          <cell r="AR52">
            <v>-9.4039726652816027E-2</v>
          </cell>
          <cell r="AS52">
            <v>-12</v>
          </cell>
          <cell r="AT52">
            <v>10</v>
          </cell>
          <cell r="AU52">
            <v>0.93213872964356792</v>
          </cell>
          <cell r="AV52">
            <v>-0.30160054234329436</v>
          </cell>
          <cell r="AW52">
            <v>-30</v>
          </cell>
          <cell r="AX52">
            <v>17</v>
          </cell>
          <cell r="AY52">
            <v>-0.19528478193296905</v>
          </cell>
          <cell r="AZ52">
            <v>-15.59905346576774</v>
          </cell>
          <cell r="BA52">
            <v>22</v>
          </cell>
          <cell r="BB52">
            <v>-7.0284109679550705E-2</v>
          </cell>
          <cell r="BC52">
            <v>7.0284109679550705E-2</v>
          </cell>
          <cell r="BD52">
            <v>0.14205483977534905</v>
          </cell>
          <cell r="BE52">
            <v>80</v>
          </cell>
          <cell r="BF52">
            <v>184</v>
          </cell>
          <cell r="BH52" t="str">
            <v>Северо-Западный федеральный округ</v>
          </cell>
          <cell r="BI52">
            <v>47406.771640661937</v>
          </cell>
          <cell r="BJ52">
            <v>53713.680668953697</v>
          </cell>
        </row>
        <row r="53">
          <cell r="A53" t="str">
            <v>Новосибирская</v>
          </cell>
          <cell r="J53">
            <v>11036</v>
          </cell>
          <cell r="K53">
            <v>738394997.34000015</v>
          </cell>
          <cell r="L53">
            <v>151924</v>
          </cell>
          <cell r="M53">
            <v>875226882.33000004</v>
          </cell>
          <cell r="N53">
            <v>5760.9520703114722</v>
          </cell>
          <cell r="O53">
            <v>66907.846805001827</v>
          </cell>
          <cell r="P53">
            <v>7.2641583949869679E-2</v>
          </cell>
          <cell r="Q53">
            <v>0.84366124058514913</v>
          </cell>
          <cell r="R53">
            <v>1080169</v>
          </cell>
          <cell r="S53">
            <v>0.56259344602557559</v>
          </cell>
          <cell r="T53">
            <v>-64470297.945900083</v>
          </cell>
          <cell r="U53">
            <v>12917</v>
          </cell>
          <cell r="V53">
            <v>783870623.1500001</v>
          </cell>
          <cell r="W53">
            <v>826</v>
          </cell>
          <cell r="X53">
            <v>35361785.030000001</v>
          </cell>
          <cell r="Y53">
            <v>61105615.990000002</v>
          </cell>
          <cell r="Z53">
            <v>41576868.647080198</v>
          </cell>
          <cell r="AA53">
            <v>19528747.642919809</v>
          </cell>
          <cell r="AB53">
            <v>10303</v>
          </cell>
          <cell r="AC53">
            <v>581739809.22000003</v>
          </cell>
          <cell r="AD53">
            <v>161894</v>
          </cell>
          <cell r="AE53">
            <v>903000828.93999994</v>
          </cell>
          <cell r="AF53">
            <v>15377</v>
          </cell>
          <cell r="AG53">
            <v>1091358937.7099998</v>
          </cell>
          <cell r="AH53">
            <v>163175</v>
          </cell>
          <cell r="AI53">
            <v>898931200.72000003</v>
          </cell>
          <cell r="AJ53">
            <v>1.5477199219129989E-2</v>
          </cell>
          <cell r="AK53">
            <v>27</v>
          </cell>
          <cell r="AL53">
            <v>84</v>
          </cell>
          <cell r="AM53">
            <v>-2452.6034209892823</v>
          </cell>
          <cell r="AN53">
            <v>-3.5360258086534591E-2</v>
          </cell>
          <cell r="AO53">
            <v>-4</v>
          </cell>
          <cell r="AP53">
            <v>52</v>
          </cell>
          <cell r="AQ53">
            <v>6.3946736858403658E-2</v>
          </cell>
          <cell r="AR53">
            <v>-6.6204100905523477E-2</v>
          </cell>
          <cell r="AS53">
            <v>-8</v>
          </cell>
          <cell r="AT53">
            <v>31</v>
          </cell>
          <cell r="AU53">
            <v>1.7280127668374099</v>
          </cell>
          <cell r="AV53">
            <v>0.49427349485054761</v>
          </cell>
          <cell r="AW53">
            <v>49</v>
          </cell>
          <cell r="AX53">
            <v>74</v>
          </cell>
          <cell r="AY53">
            <v>9.5663948811882005E-2</v>
          </cell>
          <cell r="AZ53">
            <v>7.641491761376634</v>
          </cell>
          <cell r="BA53">
            <v>60</v>
          </cell>
          <cell r="BB53">
            <v>-6.1583505256525874E-2</v>
          </cell>
          <cell r="BC53">
            <v>6.1583505256525874E-2</v>
          </cell>
          <cell r="BD53">
            <v>-4.2082473717370661</v>
          </cell>
          <cell r="BE53">
            <v>79</v>
          </cell>
          <cell r="BF53">
            <v>380</v>
          </cell>
          <cell r="BH53" t="str">
            <v>Сибирский федеральный округ</v>
          </cell>
          <cell r="BI53">
            <v>56463.147551198679</v>
          </cell>
          <cell r="BJ53">
            <v>70973.462815243533</v>
          </cell>
          <cell r="BK53" t="str">
            <v>*</v>
          </cell>
        </row>
        <row r="54">
          <cell r="A54" t="str">
            <v>Омская</v>
          </cell>
          <cell r="J54">
            <v>6404</v>
          </cell>
          <cell r="K54">
            <v>333530654.60999995</v>
          </cell>
          <cell r="L54">
            <v>96859</v>
          </cell>
          <cell r="M54">
            <v>524929533.03999996</v>
          </cell>
          <cell r="N54">
            <v>5419.522533166768</v>
          </cell>
          <cell r="O54">
            <v>52081.613774203615</v>
          </cell>
          <cell r="P54">
            <v>6.6116726375452975E-2</v>
          </cell>
          <cell r="Q54">
            <v>0.63538176767925292</v>
          </cell>
          <cell r="R54">
            <v>652485</v>
          </cell>
          <cell r="S54">
            <v>0.59378529774630839</v>
          </cell>
          <cell r="T54">
            <v>70665085.830799997</v>
          </cell>
          <cell r="U54">
            <v>7083</v>
          </cell>
          <cell r="V54">
            <v>348571425.73999995</v>
          </cell>
          <cell r="W54">
            <v>228</v>
          </cell>
          <cell r="X54">
            <v>6065303.3399999999</v>
          </cell>
          <cell r="Y54">
            <v>11344594.27</v>
          </cell>
          <cell r="Z54">
            <v>8141184.8300000001</v>
          </cell>
          <cell r="AA54">
            <v>3203409.4399999995</v>
          </cell>
          <cell r="AB54">
            <v>7165</v>
          </cell>
          <cell r="AC54">
            <v>341914328.56</v>
          </cell>
          <cell r="AD54">
            <v>97273</v>
          </cell>
          <cell r="AE54">
            <v>544181898.32000005</v>
          </cell>
          <cell r="AF54">
            <v>8202</v>
          </cell>
          <cell r="AG54">
            <v>449180391.95000023</v>
          </cell>
          <cell r="AH54">
            <v>99731</v>
          </cell>
          <cell r="AI54">
            <v>541849180.73000038</v>
          </cell>
          <cell r="AJ54">
            <v>8.9523416447132853E-3</v>
          </cell>
          <cell r="AK54">
            <v>16</v>
          </cell>
          <cell r="AL54">
            <v>73</v>
          </cell>
          <cell r="AM54">
            <v>-17278.836451787494</v>
          </cell>
          <cell r="AN54">
            <v>-0.24911655555131731</v>
          </cell>
          <cell r="AO54">
            <v>-25</v>
          </cell>
          <cell r="AP54">
            <v>12</v>
          </cell>
          <cell r="AQ54">
            <v>3.2189750105887337E-2</v>
          </cell>
          <cell r="AR54">
            <v>-9.7961087658039792E-2</v>
          </cell>
          <cell r="AS54">
            <v>-12</v>
          </cell>
          <cell r="AT54">
            <v>10</v>
          </cell>
          <cell r="AU54">
            <v>1.8704083924679684</v>
          </cell>
          <cell r="AV54">
            <v>0.63666912048110613</v>
          </cell>
          <cell r="AW54">
            <v>64</v>
          </cell>
          <cell r="AX54">
            <v>80</v>
          </cell>
          <cell r="AY54">
            <v>-0.17482887314382733</v>
          </cell>
          <cell r="AZ54">
            <v>-13.965066363781384</v>
          </cell>
          <cell r="BA54">
            <v>23</v>
          </cell>
          <cell r="BB54">
            <v>-4.2560628334686913E-3</v>
          </cell>
          <cell r="BC54">
            <v>4.2560628334686913E-3</v>
          </cell>
          <cell r="BD54">
            <v>-32.871968583265655</v>
          </cell>
          <cell r="BE54">
            <v>42</v>
          </cell>
          <cell r="BF54">
            <v>240</v>
          </cell>
          <cell r="BH54" t="str">
            <v>Сибирский федеральный округ</v>
          </cell>
          <cell r="BI54">
            <v>47720.07376971389</v>
          </cell>
          <cell r="BJ54">
            <v>54764.73932577423</v>
          </cell>
          <cell r="BK54" t="str">
            <v>*</v>
          </cell>
        </row>
        <row r="55">
          <cell r="A55" t="str">
            <v>Оренбургская</v>
          </cell>
          <cell r="J55">
            <v>4646</v>
          </cell>
          <cell r="K55">
            <v>333503601.20000011</v>
          </cell>
          <cell r="L55">
            <v>101642</v>
          </cell>
          <cell r="M55">
            <v>505194633.97000045</v>
          </cell>
          <cell r="N55">
            <v>4970.3334642175523</v>
          </cell>
          <cell r="O55">
            <v>71782.953336203209</v>
          </cell>
          <cell r="P55">
            <v>4.5709450817575409E-2</v>
          </cell>
          <cell r="Q55">
            <v>0.66014874025721393</v>
          </cell>
          <cell r="R55">
            <v>893659</v>
          </cell>
          <cell r="S55">
            <v>0.45494758067674584</v>
          </cell>
          <cell r="T55">
            <v>55496266.956900239</v>
          </cell>
          <cell r="U55">
            <v>5184</v>
          </cell>
          <cell r="V55">
            <v>297983531.90999997</v>
          </cell>
          <cell r="W55">
            <v>845</v>
          </cell>
          <cell r="X55">
            <v>38246583.63000001</v>
          </cell>
          <cell r="Y55">
            <v>57461601.290000007</v>
          </cell>
          <cell r="Z55">
            <v>43172650.320000008</v>
          </cell>
          <cell r="AA55">
            <v>14288950.969999999</v>
          </cell>
          <cell r="AB55">
            <v>7225</v>
          </cell>
          <cell r="AC55">
            <v>438209055.29000002</v>
          </cell>
          <cell r="AD55">
            <v>98147</v>
          </cell>
          <cell r="AE55">
            <v>516425114.83000004</v>
          </cell>
          <cell r="AF55">
            <v>8609</v>
          </cell>
          <cell r="AG55">
            <v>719474798.94000006</v>
          </cell>
          <cell r="AH55">
            <v>101597</v>
          </cell>
          <cell r="AI55">
            <v>518549780.88999981</v>
          </cell>
          <cell r="AJ55">
            <v>-1.1454933913164281E-2</v>
          </cell>
          <cell r="AK55">
            <v>-20</v>
          </cell>
          <cell r="AL55">
            <v>14</v>
          </cell>
          <cell r="AM55">
            <v>2422.5031102120993</v>
          </cell>
          <cell r="AN55">
            <v>3.4926288718124934E-2</v>
          </cell>
          <cell r="AO55">
            <v>3</v>
          </cell>
          <cell r="AP55">
            <v>62</v>
          </cell>
          <cell r="AQ55">
            <v>0.16300154320987653</v>
          </cell>
          <cell r="AR55">
            <v>3.2850705445949396E-2</v>
          </cell>
          <cell r="AS55">
            <v>4</v>
          </cell>
          <cell r="AT55">
            <v>68</v>
          </cell>
          <cell r="AU55">
            <v>1.5023982755136343</v>
          </cell>
          <cell r="AV55">
            <v>0.26865900352677197</v>
          </cell>
          <cell r="AW55">
            <v>27</v>
          </cell>
          <cell r="AX55">
            <v>60</v>
          </cell>
          <cell r="AY55">
            <v>-0.14266397369192996</v>
          </cell>
          <cell r="AZ55">
            <v>-11.39578277032958</v>
          </cell>
          <cell r="BA55">
            <v>31</v>
          </cell>
          <cell r="BB55">
            <v>3.5609850530326961E-2</v>
          </cell>
          <cell r="BC55">
            <v>-3.5609850530326961E-2</v>
          </cell>
          <cell r="BD55">
            <v>-52.804925265163483</v>
          </cell>
          <cell r="BE55">
            <v>28</v>
          </cell>
          <cell r="BF55">
            <v>263</v>
          </cell>
          <cell r="BH55" t="str">
            <v>Приволжский федеральный округ</v>
          </cell>
          <cell r="BI55">
            <v>60651.772358477509</v>
          </cell>
          <cell r="BJ55">
            <v>83572.400852596125</v>
          </cell>
        </row>
        <row r="56">
          <cell r="A56" t="str">
            <v>Орловская</v>
          </cell>
          <cell r="J56">
            <v>2386</v>
          </cell>
          <cell r="K56">
            <v>137155095.42000005</v>
          </cell>
          <cell r="L56">
            <v>49231</v>
          </cell>
          <cell r="M56">
            <v>196123010.47000009</v>
          </cell>
          <cell r="N56">
            <v>3983.7299764376121</v>
          </cell>
          <cell r="O56">
            <v>57483.275532271604</v>
          </cell>
          <cell r="P56">
            <v>4.8465397818447727E-2</v>
          </cell>
          <cell r="Q56">
            <v>0.69933199113818389</v>
          </cell>
          <cell r="R56">
            <v>317015</v>
          </cell>
          <cell r="S56">
            <v>0.62118196299859629</v>
          </cell>
          <cell r="T56">
            <v>13859622.641900033</v>
          </cell>
          <cell r="U56">
            <v>2739.2</v>
          </cell>
          <cell r="V56">
            <v>138522091.78000003</v>
          </cell>
          <cell r="W56">
            <v>247</v>
          </cell>
          <cell r="X56">
            <v>5793647.3300000001</v>
          </cell>
          <cell r="Y56">
            <v>6390872.2400000002</v>
          </cell>
          <cell r="Z56">
            <v>2669700.75</v>
          </cell>
          <cell r="AA56">
            <v>3721171.49</v>
          </cell>
          <cell r="AB56">
            <v>2746</v>
          </cell>
          <cell r="AC56">
            <v>131876197.69999999</v>
          </cell>
          <cell r="AD56">
            <v>48750</v>
          </cell>
          <cell r="AE56">
            <v>202941775.12</v>
          </cell>
          <cell r="AF56">
            <v>3000</v>
          </cell>
          <cell r="AG56">
            <v>177163267.21000001</v>
          </cell>
          <cell r="AH56">
            <v>49913</v>
          </cell>
          <cell r="AI56">
            <v>200697555.26999998</v>
          </cell>
          <cell r="AJ56">
            <v>-8.698986912291963E-3</v>
          </cell>
          <cell r="AK56">
            <v>-15</v>
          </cell>
          <cell r="AL56">
            <v>23</v>
          </cell>
          <cell r="AM56">
            <v>-11877.174693719506</v>
          </cell>
          <cell r="AN56">
            <v>-0.17123843133977854</v>
          </cell>
          <cell r="AO56">
            <v>-17</v>
          </cell>
          <cell r="AP56">
            <v>23</v>
          </cell>
          <cell r="AQ56">
            <v>9.0172313084112152E-2</v>
          </cell>
          <cell r="AR56">
            <v>-3.9978524679814983E-2</v>
          </cell>
          <cell r="AS56">
            <v>-5</v>
          </cell>
          <cell r="AT56">
            <v>38</v>
          </cell>
          <cell r="AU56">
            <v>1.1030827173251501</v>
          </cell>
          <cell r="AV56">
            <v>-0.13065655466171222</v>
          </cell>
          <cell r="AW56">
            <v>-13</v>
          </cell>
          <cell r="AX56">
            <v>29</v>
          </cell>
          <cell r="AY56">
            <v>-9.1776634885475494E-2</v>
          </cell>
          <cell r="AZ56">
            <v>-7.3309789954763573</v>
          </cell>
          <cell r="BA56">
            <v>39</v>
          </cell>
          <cell r="BB56">
            <v>9.8666666666666659E-3</v>
          </cell>
          <cell r="BC56">
            <v>-9.8666666666666659E-3</v>
          </cell>
          <cell r="BD56">
            <v>-39.933333333333337</v>
          </cell>
          <cell r="BE56">
            <v>36</v>
          </cell>
          <cell r="BF56">
            <v>188</v>
          </cell>
          <cell r="BH56" t="str">
            <v>Центральный федеральный округ</v>
          </cell>
          <cell r="BI56">
            <v>48024.835287691181</v>
          </cell>
          <cell r="BJ56">
            <v>59054.422403333338</v>
          </cell>
        </row>
        <row r="57">
          <cell r="A57" t="str">
            <v>Пензенская</v>
          </cell>
          <cell r="J57">
            <v>4840</v>
          </cell>
          <cell r="K57">
            <v>276782139.28000003</v>
          </cell>
          <cell r="L57">
            <v>71193</v>
          </cell>
          <cell r="M57">
            <v>306974317.57000017</v>
          </cell>
          <cell r="N57">
            <v>4311.8609634374188</v>
          </cell>
          <cell r="O57">
            <v>57186.392413223148</v>
          </cell>
          <cell r="P57">
            <v>6.7984211930948266E-2</v>
          </cell>
          <cell r="Q57">
            <v>0.90164591445629538</v>
          </cell>
          <cell r="R57">
            <v>470180</v>
          </cell>
          <cell r="S57">
            <v>0.60566591518141988</v>
          </cell>
          <cell r="T57">
            <v>-40411914.751099885</v>
          </cell>
          <cell r="U57">
            <v>4975</v>
          </cell>
          <cell r="V57">
            <v>252842613.43999997</v>
          </cell>
          <cell r="W57">
            <v>1006</v>
          </cell>
          <cell r="X57">
            <v>18593831.909999996</v>
          </cell>
          <cell r="Y57">
            <v>31057333.570000004</v>
          </cell>
          <cell r="Z57">
            <v>21031786.850000001</v>
          </cell>
          <cell r="AA57">
            <v>10025546.720000003</v>
          </cell>
          <cell r="AB57">
            <v>4735</v>
          </cell>
          <cell r="AC57">
            <v>255533220.16999999</v>
          </cell>
          <cell r="AD57">
            <v>70678</v>
          </cell>
          <cell r="AE57">
            <v>318591217.87</v>
          </cell>
          <cell r="AF57">
            <v>6034</v>
          </cell>
          <cell r="AG57">
            <v>362467732.75999999</v>
          </cell>
          <cell r="AH57">
            <v>72721</v>
          </cell>
          <cell r="AI57">
            <v>317264489.16000009</v>
          </cell>
          <cell r="AJ57">
            <v>1.0819827200208576E-2</v>
          </cell>
          <cell r="AK57">
            <v>19</v>
          </cell>
          <cell r="AL57">
            <v>77</v>
          </cell>
          <cell r="AM57">
            <v>-12174.057812767962</v>
          </cell>
          <cell r="AN57">
            <v>-0.17551872534134785</v>
          </cell>
          <cell r="AO57">
            <v>-18</v>
          </cell>
          <cell r="AP57">
            <v>22</v>
          </cell>
          <cell r="AQ57">
            <v>0.20221105527638192</v>
          </cell>
          <cell r="AR57">
            <v>7.2060217512454783E-2</v>
          </cell>
          <cell r="AS57">
            <v>9</v>
          </cell>
          <cell r="AT57">
            <v>73</v>
          </cell>
          <cell r="AU57">
            <v>1.6703030187821037</v>
          </cell>
          <cell r="AV57">
            <v>0.43656374679524146</v>
          </cell>
          <cell r="AW57">
            <v>44</v>
          </cell>
          <cell r="AX57">
            <v>70</v>
          </cell>
          <cell r="AY57">
            <v>0.17096872007311092</v>
          </cell>
          <cell r="AZ57">
            <v>13.656723166015869</v>
          </cell>
          <cell r="BA57">
            <v>68</v>
          </cell>
          <cell r="BB57">
            <v>7.2865672486488019E-3</v>
          </cell>
          <cell r="BC57">
            <v>-7.2865672486488019E-3</v>
          </cell>
          <cell r="BD57">
            <v>-38.643283624324404</v>
          </cell>
          <cell r="BE57">
            <v>38</v>
          </cell>
          <cell r="BF57">
            <v>348</v>
          </cell>
          <cell r="BH57" t="str">
            <v>Приволжский федеральный округ</v>
          </cell>
          <cell r="BI57">
            <v>53966.889159450897</v>
          </cell>
          <cell r="BJ57">
            <v>60070.887099767977</v>
          </cell>
        </row>
        <row r="58">
          <cell r="A58" t="str">
            <v>Пермский</v>
          </cell>
          <cell r="J58">
            <v>5916</v>
          </cell>
          <cell r="K58">
            <v>348525634.52999997</v>
          </cell>
          <cell r="L58">
            <v>124858</v>
          </cell>
          <cell r="M58">
            <v>748891104.61999929</v>
          </cell>
          <cell r="N58">
            <v>5997.9424996395846</v>
          </cell>
          <cell r="O58">
            <v>58912.379061866122</v>
          </cell>
          <cell r="P58">
            <v>4.7381825754056611E-2</v>
          </cell>
          <cell r="Q58">
            <v>0.46538893622838279</v>
          </cell>
          <cell r="R58">
            <v>1014279</v>
          </cell>
          <cell r="S58">
            <v>0.49240100603482867</v>
          </cell>
          <cell r="T58">
            <v>228120516.02739954</v>
          </cell>
          <cell r="U58">
            <v>6751</v>
          </cell>
          <cell r="V58">
            <v>361385747.46999997</v>
          </cell>
          <cell r="W58">
            <v>652</v>
          </cell>
          <cell r="X58">
            <v>23124769.500000004</v>
          </cell>
          <cell r="Y58">
            <v>29344824.509999998</v>
          </cell>
          <cell r="Z58">
            <v>20828071.081424892</v>
          </cell>
          <cell r="AA58">
            <v>8516753.4285751041</v>
          </cell>
          <cell r="AB58">
            <v>7944</v>
          </cell>
          <cell r="AC58">
            <v>440070105.05000001</v>
          </cell>
          <cell r="AD58">
            <v>124438</v>
          </cell>
          <cell r="AE58">
            <v>775380976.54000008</v>
          </cell>
          <cell r="AF58">
            <v>9633</v>
          </cell>
          <cell r="AG58">
            <v>676497232.12999964</v>
          </cell>
          <cell r="AH58">
            <v>126039</v>
          </cell>
          <cell r="AI58">
            <v>767969259.70379996</v>
          </cell>
          <cell r="AJ58">
            <v>-9.7825589766830784E-3</v>
          </cell>
          <cell r="AK58">
            <v>-17</v>
          </cell>
          <cell r="AL58">
            <v>18</v>
          </cell>
          <cell r="AM58">
            <v>-10448.071164124987</v>
          </cell>
          <cell r="AN58">
            <v>-0.15063441961640889</v>
          </cell>
          <cell r="AO58">
            <v>-15</v>
          </cell>
          <cell r="AP58">
            <v>27</v>
          </cell>
          <cell r="AQ58">
            <v>9.657828469856318E-2</v>
          </cell>
          <cell r="AR58">
            <v>-3.3572553065363955E-2</v>
          </cell>
          <cell r="AS58">
            <v>-4</v>
          </cell>
          <cell r="AT58">
            <v>46</v>
          </cell>
          <cell r="AU58">
            <v>1.2689780328405</v>
          </cell>
          <cell r="AV58">
            <v>3.5238760853637752E-2</v>
          </cell>
          <cell r="AW58">
            <v>4</v>
          </cell>
          <cell r="AX58">
            <v>42</v>
          </cell>
          <cell r="AY58">
            <v>-0.39559878411898353</v>
          </cell>
          <cell r="AZ58">
            <v>-31.599833450324361</v>
          </cell>
          <cell r="BA58">
            <v>6</v>
          </cell>
          <cell r="BB58">
            <v>3.3751747858371236E-3</v>
          </cell>
          <cell r="BC58">
            <v>-3.3751747858371236E-3</v>
          </cell>
          <cell r="BD58">
            <v>-36.687587392918566</v>
          </cell>
          <cell r="BE58">
            <v>40</v>
          </cell>
          <cell r="BF58">
            <v>179</v>
          </cell>
          <cell r="BH58" t="str">
            <v>Приволжский федеральный округ</v>
          </cell>
          <cell r="BI58">
            <v>55396.538903575027</v>
          </cell>
          <cell r="BJ58">
            <v>70227.056174608078</v>
          </cell>
          <cell r="BK58" t="str">
            <v>*</v>
          </cell>
        </row>
        <row r="59">
          <cell r="A59" t="str">
            <v>Приморский</v>
          </cell>
          <cell r="J59">
            <v>6897</v>
          </cell>
          <cell r="K59">
            <v>655587554.38999999</v>
          </cell>
          <cell r="L59">
            <v>126164</v>
          </cell>
          <cell r="M59">
            <v>616953447.07000017</v>
          </cell>
          <cell r="N59">
            <v>4890.0910487143728</v>
          </cell>
          <cell r="O59">
            <v>95054.01687545309</v>
          </cell>
          <cell r="P59">
            <v>5.4666941441298626E-2</v>
          </cell>
          <cell r="Q59">
            <v>1.0626207820111528</v>
          </cell>
          <cell r="R59">
            <v>937409</v>
          </cell>
          <cell r="S59">
            <v>0.53835198936643447</v>
          </cell>
          <cell r="T59">
            <v>-180533400.14609987</v>
          </cell>
          <cell r="U59">
            <v>8001</v>
          </cell>
          <cell r="V59">
            <v>580974083.45000005</v>
          </cell>
          <cell r="W59">
            <v>1356</v>
          </cell>
          <cell r="X59">
            <v>86506070.209999993</v>
          </cell>
          <cell r="Y59">
            <v>145109089.55999997</v>
          </cell>
          <cell r="Z59">
            <v>115798696.23999998</v>
          </cell>
          <cell r="AA59">
            <v>29310393.319999997</v>
          </cell>
          <cell r="AB59">
            <v>6924</v>
          </cell>
          <cell r="AC59">
            <v>432541285.06</v>
          </cell>
          <cell r="AD59">
            <v>135727</v>
          </cell>
          <cell r="AE59">
            <v>678673306.29999995</v>
          </cell>
          <cell r="AF59">
            <v>9475</v>
          </cell>
          <cell r="AG59">
            <v>827271732.25999975</v>
          </cell>
          <cell r="AH59">
            <v>136503</v>
          </cell>
          <cell r="AI59">
            <v>663995758.74999988</v>
          </cell>
          <cell r="AJ59">
            <v>-2.4974432894410634E-3</v>
          </cell>
          <cell r="AK59">
            <v>-4</v>
          </cell>
          <cell r="AL59">
            <v>44</v>
          </cell>
          <cell r="AM59">
            <v>25693.56664946198</v>
          </cell>
          <cell r="AN59">
            <v>0.37043540758093224</v>
          </cell>
          <cell r="AO59">
            <v>37</v>
          </cell>
          <cell r="AP59">
            <v>76</v>
          </cell>
          <cell r="AQ59">
            <v>0.16947881514810648</v>
          </cell>
          <cell r="AR59">
            <v>3.9327977384179341E-2</v>
          </cell>
          <cell r="AS59">
            <v>5</v>
          </cell>
          <cell r="AT59">
            <v>69</v>
          </cell>
          <cell r="AU59">
            <v>1.6774440129777799</v>
          </cell>
          <cell r="AV59">
            <v>0.44370474099091761</v>
          </cell>
          <cell r="AW59">
            <v>44</v>
          </cell>
          <cell r="AX59">
            <v>70</v>
          </cell>
          <cell r="AY59">
            <v>0.3800269896248738</v>
          </cell>
          <cell r="AZ59">
            <v>30.355982022336793</v>
          </cell>
          <cell r="BA59">
            <v>77</v>
          </cell>
          <cell r="BB59">
            <v>-7.0457609760769785E-2</v>
          </cell>
          <cell r="BC59">
            <v>7.0457609760769785E-2</v>
          </cell>
          <cell r="BD59">
            <v>0.22880488038488911</v>
          </cell>
          <cell r="BE59">
            <v>81</v>
          </cell>
          <cell r="BF59">
            <v>417</v>
          </cell>
          <cell r="BH59" t="str">
            <v>Дальневосточный федеральный округ</v>
          </cell>
          <cell r="BI59">
            <v>62469.856305603695</v>
          </cell>
          <cell r="BJ59">
            <v>87311.000766226891</v>
          </cell>
        </row>
        <row r="60">
          <cell r="A60" t="str">
            <v>Псковская</v>
          </cell>
          <cell r="J60">
            <v>1787</v>
          </cell>
          <cell r="K60">
            <v>90856320.39000003</v>
          </cell>
          <cell r="L60">
            <v>39536</v>
          </cell>
          <cell r="M60">
            <v>154117250.31999996</v>
          </cell>
          <cell r="N60">
            <v>3898.1497956292988</v>
          </cell>
          <cell r="O60">
            <v>50842.932506994977</v>
          </cell>
          <cell r="P60">
            <v>4.5199312019425335E-2</v>
          </cell>
          <cell r="Q60">
            <v>0.58952726058472582</v>
          </cell>
          <cell r="R60">
            <v>318198</v>
          </cell>
          <cell r="S60">
            <v>0.49699872406489043</v>
          </cell>
          <cell r="T60">
            <v>27813962.356399938</v>
          </cell>
          <cell r="U60">
            <v>1831</v>
          </cell>
          <cell r="V60">
            <v>85139620.099999994</v>
          </cell>
          <cell r="W60">
            <v>69</v>
          </cell>
          <cell r="X60">
            <v>4864807.9000000004</v>
          </cell>
          <cell r="Y60">
            <v>3524618.8</v>
          </cell>
          <cell r="Z60">
            <v>2285262.5499999998</v>
          </cell>
          <cell r="AA60">
            <v>1239356.25</v>
          </cell>
          <cell r="AB60">
            <v>1800</v>
          </cell>
          <cell r="AC60">
            <v>97509879.329999998</v>
          </cell>
          <cell r="AD60">
            <v>40625</v>
          </cell>
          <cell r="AE60">
            <v>168303691.67000002</v>
          </cell>
          <cell r="AF60">
            <v>2169</v>
          </cell>
          <cell r="AG60">
            <v>147849556.76000002</v>
          </cell>
          <cell r="AH60">
            <v>40686</v>
          </cell>
          <cell r="AI60">
            <v>162211978.03</v>
          </cell>
          <cell r="AJ60">
            <v>-1.1965072711314355E-2</v>
          </cell>
          <cell r="AK60">
            <v>-21</v>
          </cell>
          <cell r="AL60">
            <v>13</v>
          </cell>
          <cell r="AM60">
            <v>-18517.517718996132</v>
          </cell>
          <cell r="AN60">
            <v>-0.26697516608762079</v>
          </cell>
          <cell r="AO60">
            <v>-27</v>
          </cell>
          <cell r="AP60">
            <v>10</v>
          </cell>
          <cell r="AQ60">
            <v>3.7684325505188423E-2</v>
          </cell>
          <cell r="AR60">
            <v>-9.2466512258738712E-2</v>
          </cell>
          <cell r="AS60">
            <v>-12</v>
          </cell>
          <cell r="AT60">
            <v>10</v>
          </cell>
          <cell r="AU60">
            <v>0.72451345920565524</v>
          </cell>
          <cell r="AV60">
            <v>-0.50922581278120704</v>
          </cell>
          <cell r="AW60">
            <v>-51</v>
          </cell>
          <cell r="AX60">
            <v>4</v>
          </cell>
          <cell r="AY60">
            <v>-0.23438018105879765</v>
          </cell>
          <cell r="AZ60">
            <v>-18.721934906875934</v>
          </cell>
          <cell r="BA60">
            <v>15</v>
          </cell>
          <cell r="BB60">
            <v>-2.6806153846153848E-2</v>
          </cell>
          <cell r="BC60">
            <v>2.6806153846153848E-2</v>
          </cell>
          <cell r="BD60">
            <v>-21.596923076923076</v>
          </cell>
          <cell r="BE60">
            <v>57</v>
          </cell>
          <cell r="BF60">
            <v>109</v>
          </cell>
          <cell r="BH60" t="str">
            <v>Северо-Западный федеральный округ</v>
          </cell>
          <cell r="BI60">
            <v>54172.155183333329</v>
          </cell>
          <cell r="BJ60">
            <v>68164.848667588754</v>
          </cell>
        </row>
        <row r="61">
          <cell r="A61" t="str">
            <v>Ростовская</v>
          </cell>
          <cell r="J61">
            <v>12313</v>
          </cell>
          <cell r="K61">
            <v>1162873967.2299993</v>
          </cell>
          <cell r="L61">
            <v>237845</v>
          </cell>
          <cell r="M61">
            <v>1203123380.7599998</v>
          </cell>
          <cell r="N61">
            <v>5058.4346139712825</v>
          </cell>
          <cell r="O61">
            <v>94442.781387963885</v>
          </cell>
          <cell r="P61">
            <v>5.1769009228699363E-2</v>
          </cell>
          <cell r="Q61">
            <v>0.96654589697643867</v>
          </cell>
          <cell r="R61">
            <v>1623578</v>
          </cell>
          <cell r="S61">
            <v>0.58597739067664134</v>
          </cell>
          <cell r="T61">
            <v>-236468964.04479945</v>
          </cell>
          <cell r="U61">
            <v>13364</v>
          </cell>
          <cell r="V61">
            <v>921873678.19000006</v>
          </cell>
          <cell r="W61">
            <v>3109</v>
          </cell>
          <cell r="X61">
            <v>197526976.25000003</v>
          </cell>
          <cell r="Y61">
            <v>338482235.65999997</v>
          </cell>
          <cell r="Z61">
            <v>238151033.4644565</v>
          </cell>
          <cell r="AA61">
            <v>100331202.20554349</v>
          </cell>
          <cell r="AB61">
            <v>11960</v>
          </cell>
          <cell r="AC61">
            <v>1101187090.1100001</v>
          </cell>
          <cell r="AD61">
            <v>214563</v>
          </cell>
          <cell r="AE61">
            <v>1174149932.5899999</v>
          </cell>
          <cell r="AF61">
            <v>14969</v>
          </cell>
          <cell r="AG61">
            <v>1987391127.8299999</v>
          </cell>
          <cell r="AH61">
            <v>235233</v>
          </cell>
          <cell r="AI61">
            <v>1237737547.6219988</v>
          </cell>
          <cell r="AJ61">
            <v>-5.3953755020403268E-3</v>
          </cell>
          <cell r="AK61">
            <v>-9</v>
          </cell>
          <cell r="AL61">
            <v>35</v>
          </cell>
          <cell r="AM61">
            <v>25082.331161972776</v>
          </cell>
          <cell r="AN61">
            <v>0.36162295775545289</v>
          </cell>
          <cell r="AO61">
            <v>36</v>
          </cell>
          <cell r="AP61">
            <v>75</v>
          </cell>
          <cell r="AQ61">
            <v>0.23263992816522</v>
          </cell>
          <cell r="AR61">
            <v>0.10248909040129286</v>
          </cell>
          <cell r="AS61">
            <v>13</v>
          </cell>
          <cell r="AT61">
            <v>76</v>
          </cell>
          <cell r="AU61">
            <v>1.7136000463632872</v>
          </cell>
          <cell r="AV61">
            <v>0.47986077437642494</v>
          </cell>
          <cell r="AW61">
            <v>48</v>
          </cell>
          <cell r="AX61">
            <v>73</v>
          </cell>
          <cell r="AY61">
            <v>0.25525441165771245</v>
          </cell>
          <cell r="AZ61">
            <v>20.389336923286024</v>
          </cell>
          <cell r="BA61">
            <v>72</v>
          </cell>
          <cell r="BB61">
            <v>0.10850892278724664</v>
          </cell>
          <cell r="BC61">
            <v>-0.10850892278724664</v>
          </cell>
          <cell r="BD61">
            <v>-89.254461393623316</v>
          </cell>
          <cell r="BE61">
            <v>17</v>
          </cell>
          <cell r="BF61">
            <v>348</v>
          </cell>
          <cell r="BH61" t="str">
            <v>Южный федеральный округ</v>
          </cell>
          <cell r="BI61">
            <v>92072.49917307694</v>
          </cell>
          <cell r="BJ61">
            <v>132767.12725165341</v>
          </cell>
          <cell r="BK61" t="str">
            <v>*</v>
          </cell>
        </row>
        <row r="62">
          <cell r="A62" t="str">
            <v>Рязанская</v>
          </cell>
          <cell r="J62">
            <v>2918</v>
          </cell>
          <cell r="K62">
            <v>162644207.13000005</v>
          </cell>
          <cell r="L62">
            <v>73713</v>
          </cell>
          <cell r="M62">
            <v>349850196.26999968</v>
          </cell>
          <cell r="N62">
            <v>4746.1125753937522</v>
          </cell>
          <cell r="O62">
            <v>55738.247816997966</v>
          </cell>
          <cell r="P62">
            <v>3.9585961770651039E-2</v>
          </cell>
          <cell r="Q62">
            <v>0.46489671540580785</v>
          </cell>
          <cell r="R62">
            <v>493467</v>
          </cell>
          <cell r="S62">
            <v>0.59751107976825202</v>
          </cell>
          <cell r="T62">
            <v>106740443.99789971</v>
          </cell>
          <cell r="U62">
            <v>3567</v>
          </cell>
          <cell r="V62">
            <v>187337310.01999998</v>
          </cell>
          <cell r="W62">
            <v>230</v>
          </cell>
          <cell r="X62">
            <v>10856274.75</v>
          </cell>
          <cell r="Y62">
            <v>10468722.039999999</v>
          </cell>
          <cell r="Z62">
            <v>6920631.8599999994</v>
          </cell>
          <cell r="AA62">
            <v>3548090.18</v>
          </cell>
          <cell r="AB62">
            <v>4749</v>
          </cell>
          <cell r="AC62">
            <v>224371499</v>
          </cell>
          <cell r="AD62">
            <v>74486</v>
          </cell>
          <cell r="AE62">
            <v>362663720.60000002</v>
          </cell>
          <cell r="AF62">
            <v>5482</v>
          </cell>
          <cell r="AG62">
            <v>334159368.12</v>
          </cell>
          <cell r="AH62">
            <v>77663</v>
          </cell>
          <cell r="AI62">
            <v>365656903.22000003</v>
          </cell>
          <cell r="AJ62">
            <v>-1.7578422960088651E-2</v>
          </cell>
          <cell r="AK62">
            <v>-31</v>
          </cell>
          <cell r="AL62">
            <v>8</v>
          </cell>
          <cell r="AM62">
            <v>-13622.202408993144</v>
          </cell>
          <cell r="AN62">
            <v>-0.19639726046484862</v>
          </cell>
          <cell r="AO62">
            <v>-20</v>
          </cell>
          <cell r="AP62">
            <v>19</v>
          </cell>
          <cell r="AQ62">
            <v>6.4479955144379028E-2</v>
          </cell>
          <cell r="AR62">
            <v>-6.5670882619548107E-2</v>
          </cell>
          <cell r="AS62">
            <v>-8</v>
          </cell>
          <cell r="AT62">
            <v>31</v>
          </cell>
          <cell r="AU62">
            <v>0.96430150130457959</v>
          </cell>
          <cell r="AV62">
            <v>-0.2694377706822827</v>
          </cell>
          <cell r="AW62">
            <v>-27</v>
          </cell>
          <cell r="AX62">
            <v>18</v>
          </cell>
          <cell r="AY62">
            <v>-0.39623803194050933</v>
          </cell>
          <cell r="AZ62">
            <v>-31.650895600929008</v>
          </cell>
          <cell r="BA62">
            <v>5</v>
          </cell>
          <cell r="BB62">
            <v>-1.037778911473297E-2</v>
          </cell>
          <cell r="BC62">
            <v>1.037778911473297E-2</v>
          </cell>
          <cell r="BD62">
            <v>-29.811105442633519</v>
          </cell>
          <cell r="BE62">
            <v>48</v>
          </cell>
          <cell r="BF62">
            <v>129</v>
          </cell>
          <cell r="BH62" t="str">
            <v>Центральный федеральный округ</v>
          </cell>
          <cell r="BI62">
            <v>47246.051589808383</v>
          </cell>
          <cell r="BJ62">
            <v>60955.740262677857</v>
          </cell>
        </row>
        <row r="63">
          <cell r="A63" t="str">
            <v>Самарская</v>
          </cell>
          <cell r="J63">
            <v>13633</v>
          </cell>
          <cell r="K63">
            <v>828063768.07000005</v>
          </cell>
          <cell r="L63">
            <v>181144</v>
          </cell>
          <cell r="M63">
            <v>1016348998.2700005</v>
          </cell>
          <cell r="N63">
            <v>5610.7240552819885</v>
          </cell>
          <cell r="O63">
            <v>60739.658774297663</v>
          </cell>
          <cell r="P63">
            <v>7.5260566179393196E-2</v>
          </cell>
          <cell r="Q63">
            <v>0.8147435275476298</v>
          </cell>
          <cell r="R63">
            <v>1128707</v>
          </cell>
          <cell r="S63">
            <v>0.64195225155864188</v>
          </cell>
          <cell r="T63">
            <v>-45475039.402099729</v>
          </cell>
          <cell r="U63">
            <v>14874</v>
          </cell>
          <cell r="V63">
            <v>808896217.77999997</v>
          </cell>
          <cell r="W63">
            <v>1019</v>
          </cell>
          <cell r="X63">
            <v>46412144.430000007</v>
          </cell>
          <cell r="Y63">
            <v>37436275.390000001</v>
          </cell>
          <cell r="Z63">
            <v>21993524.95711571</v>
          </cell>
          <cell r="AA63">
            <v>15442750.432884295</v>
          </cell>
          <cell r="AB63">
            <v>14782</v>
          </cell>
          <cell r="AC63">
            <v>787093004.48000002</v>
          </cell>
          <cell r="AD63">
            <v>186429</v>
          </cell>
          <cell r="AE63">
            <v>1094396424.8800001</v>
          </cell>
          <cell r="AF63">
            <v>17759</v>
          </cell>
          <cell r="AG63">
            <v>1193075956.1299999</v>
          </cell>
          <cell r="AH63">
            <v>185293</v>
          </cell>
          <cell r="AI63">
            <v>1055513501.5536001</v>
          </cell>
          <cell r="AJ63">
            <v>1.8096181448653506E-2</v>
          </cell>
          <cell r="AK63">
            <v>32</v>
          </cell>
          <cell r="AL63">
            <v>85</v>
          </cell>
          <cell r="AM63">
            <v>-8620.791451693447</v>
          </cell>
          <cell r="AN63">
            <v>-0.12428972741101123</v>
          </cell>
          <cell r="AO63">
            <v>-12</v>
          </cell>
          <cell r="AP63">
            <v>35</v>
          </cell>
          <cell r="AQ63">
            <v>6.8508807314777459E-2</v>
          </cell>
          <cell r="AR63">
            <v>-6.1642030449149676E-2</v>
          </cell>
          <cell r="AS63">
            <v>-8</v>
          </cell>
          <cell r="AT63">
            <v>31</v>
          </cell>
          <cell r="AU63">
            <v>0.80660516444057773</v>
          </cell>
          <cell r="AV63">
            <v>-0.42713410754628456</v>
          </cell>
          <cell r="AW63">
            <v>-43</v>
          </cell>
          <cell r="AX63">
            <v>8</v>
          </cell>
          <cell r="AY63">
            <v>5.810847733458413E-2</v>
          </cell>
          <cell r="AZ63">
            <v>4.6416174152661966</v>
          </cell>
          <cell r="BA63">
            <v>55</v>
          </cell>
          <cell r="BB63">
            <v>-2.8348593834650188E-2</v>
          </cell>
          <cell r="BC63">
            <v>2.8348593834650188E-2</v>
          </cell>
          <cell r="BD63">
            <v>-20.825703082674909</v>
          </cell>
          <cell r="BE63">
            <v>60</v>
          </cell>
          <cell r="BF63">
            <v>274</v>
          </cell>
          <cell r="BH63" t="str">
            <v>Приволжский федеральный округ</v>
          </cell>
          <cell r="BI63">
            <v>53246.719285617648</v>
          </cell>
          <cell r="BJ63">
            <v>67181.482973703474</v>
          </cell>
          <cell r="BK63" t="str">
            <v>*</v>
          </cell>
        </row>
        <row r="64">
          <cell r="A64" t="str">
            <v>Санкт-Петербург</v>
          </cell>
          <cell r="J64">
            <v>20464</v>
          </cell>
          <cell r="K64">
            <v>1285689531.3499997</v>
          </cell>
          <cell r="L64">
            <v>304138</v>
          </cell>
          <cell r="M64">
            <v>2514434477.9800019</v>
          </cell>
          <cell r="N64">
            <v>8267.4130755775404</v>
          </cell>
          <cell r="O64">
            <v>62826.892657838136</v>
          </cell>
          <cell r="P64">
            <v>6.7285245513549766E-2</v>
          </cell>
          <cell r="Q64">
            <v>0.51132353720462509</v>
          </cell>
          <cell r="R64">
            <v>1964271</v>
          </cell>
          <cell r="S64">
            <v>0.61934020305752113</v>
          </cell>
          <cell r="T64">
            <v>650425016.69460177</v>
          </cell>
          <cell r="U64">
            <v>27013</v>
          </cell>
          <cell r="V64">
            <v>1516125109.5100002</v>
          </cell>
          <cell r="W64">
            <v>2610</v>
          </cell>
          <cell r="X64">
            <v>101541841.38999999</v>
          </cell>
          <cell r="Y64">
            <v>132012334.81999999</v>
          </cell>
          <cell r="Z64">
            <v>87922444.625457406</v>
          </cell>
          <cell r="AA64">
            <v>44089890.194542602</v>
          </cell>
          <cell r="AB64">
            <v>23202</v>
          </cell>
          <cell r="AC64">
            <v>1415774167.1300001</v>
          </cell>
          <cell r="AD64">
            <v>321103</v>
          </cell>
          <cell r="AE64">
            <v>2661031946.3800001</v>
          </cell>
          <cell r="AF64">
            <v>25882</v>
          </cell>
          <cell r="AG64">
            <v>1836964936.0899997</v>
          </cell>
          <cell r="AH64">
            <v>320470</v>
          </cell>
          <cell r="AI64">
            <v>2645913789.7900038</v>
          </cell>
          <cell r="AJ64">
            <v>1.0120860782810076E-2</v>
          </cell>
          <cell r="AK64">
            <v>18</v>
          </cell>
          <cell r="AL64">
            <v>76</v>
          </cell>
          <cell r="AM64">
            <v>-6533.5575681529735</v>
          </cell>
          <cell r="AN64">
            <v>-9.4197162026273651E-2</v>
          </cell>
          <cell r="AO64">
            <v>-9</v>
          </cell>
          <cell r="AP64">
            <v>44</v>
          </cell>
          <cell r="AQ64">
            <v>9.6620145855699113E-2</v>
          </cell>
          <cell r="AR64">
            <v>-3.3530691908228022E-2</v>
          </cell>
          <cell r="AS64">
            <v>-4</v>
          </cell>
          <cell r="AT64">
            <v>46</v>
          </cell>
          <cell r="AU64">
            <v>1.3000782043430699</v>
          </cell>
          <cell r="AV64">
            <v>6.6338932356207581E-2</v>
          </cell>
          <cell r="AW64">
            <v>7</v>
          </cell>
          <cell r="AX64">
            <v>44</v>
          </cell>
          <cell r="AY64">
            <v>-0.3359434581758115</v>
          </cell>
          <cell r="AZ64">
            <v>-26.83465610422293</v>
          </cell>
          <cell r="BA64">
            <v>11</v>
          </cell>
          <cell r="BB64">
            <v>-5.2833514479777514E-2</v>
          </cell>
          <cell r="BC64">
            <v>5.2833514479777514E-2</v>
          </cell>
          <cell r="BD64">
            <v>-8.5832427601112453</v>
          </cell>
          <cell r="BE64">
            <v>78</v>
          </cell>
          <cell r="BF64">
            <v>299</v>
          </cell>
          <cell r="BH64" t="str">
            <v>Северо-Западный федеральный округ</v>
          </cell>
          <cell r="BI64">
            <v>61019.488282475657</v>
          </cell>
          <cell r="BJ64">
            <v>70974.613093655804</v>
          </cell>
          <cell r="BK64" t="str">
            <v>*</v>
          </cell>
        </row>
        <row r="65">
          <cell r="A65" t="str">
            <v>Саратовская</v>
          </cell>
          <cell r="J65">
            <v>6531</v>
          </cell>
          <cell r="K65">
            <v>403505174.63999987</v>
          </cell>
          <cell r="L65">
            <v>131045</v>
          </cell>
          <cell r="M65">
            <v>603342853.38000035</v>
          </cell>
          <cell r="N65">
            <v>4604.08907917128</v>
          </cell>
          <cell r="O65">
            <v>61783.061497473565</v>
          </cell>
          <cell r="P65">
            <v>4.9837841962684572E-2</v>
          </cell>
          <cell r="Q65">
            <v>0.66878255436277168</v>
          </cell>
          <cell r="R65">
            <v>928532</v>
          </cell>
          <cell r="S65">
            <v>0.56452550908315491</v>
          </cell>
          <cell r="T65">
            <v>61068822.46260041</v>
          </cell>
          <cell r="U65">
            <v>7097</v>
          </cell>
          <cell r="V65">
            <v>346883588.33000004</v>
          </cell>
          <cell r="W65">
            <v>945</v>
          </cell>
          <cell r="X65">
            <v>36167443.299999997</v>
          </cell>
          <cell r="Y65">
            <v>47339147.729999997</v>
          </cell>
          <cell r="Z65">
            <v>28617781.23220434</v>
          </cell>
          <cell r="AA65">
            <v>18721366.49779566</v>
          </cell>
          <cell r="AB65">
            <v>7136</v>
          </cell>
          <cell r="AC65">
            <v>446245512.26999998</v>
          </cell>
          <cell r="AD65">
            <v>124101</v>
          </cell>
          <cell r="AE65">
            <v>598861606.39999998</v>
          </cell>
          <cell r="AF65">
            <v>7779</v>
          </cell>
          <cell r="AG65">
            <v>645753860.30999994</v>
          </cell>
          <cell r="AH65">
            <v>133489</v>
          </cell>
          <cell r="AI65">
            <v>622156543.55600071</v>
          </cell>
          <cell r="AJ65">
            <v>-7.3265427680551179E-3</v>
          </cell>
          <cell r="AK65">
            <v>-13</v>
          </cell>
          <cell r="AL65">
            <v>26</v>
          </cell>
          <cell r="AM65">
            <v>-7577.3887285175442</v>
          </cell>
          <cell r="AN65">
            <v>-0.10924653320197315</v>
          </cell>
          <cell r="AO65">
            <v>-11</v>
          </cell>
          <cell r="AP65">
            <v>37</v>
          </cell>
          <cell r="AQ65">
            <v>0.13315485416373116</v>
          </cell>
          <cell r="AR65">
            <v>3.0040163998040215E-3</v>
          </cell>
          <cell r="AS65">
            <v>0</v>
          </cell>
          <cell r="AT65">
            <v>61</v>
          </cell>
          <cell r="AU65">
            <v>1.3088884203766762</v>
          </cell>
          <cell r="AV65">
            <v>7.5149148389813902E-2</v>
          </cell>
          <cell r="AW65">
            <v>8</v>
          </cell>
          <cell r="AX65">
            <v>46</v>
          </cell>
          <cell r="AY65">
            <v>-0.13145122810029652</v>
          </cell>
          <cell r="AZ65">
            <v>-10.500125585726334</v>
          </cell>
          <cell r="BA65">
            <v>32</v>
          </cell>
          <cell r="BB65">
            <v>5.5954424218982925E-2</v>
          </cell>
          <cell r="BC65">
            <v>-5.5954424218982925E-2</v>
          </cell>
          <cell r="BD65">
            <v>-62.977212109491461</v>
          </cell>
          <cell r="BE65">
            <v>24</v>
          </cell>
          <cell r="BF65">
            <v>226</v>
          </cell>
          <cell r="BH65" t="str">
            <v>Приволжский федеральный округ</v>
          </cell>
          <cell r="BI65">
            <v>62534.4047463565</v>
          </cell>
          <cell r="BJ65">
            <v>83012.451511762425</v>
          </cell>
        </row>
        <row r="66">
          <cell r="A66" t="str">
            <v>Саха (Якутия)</v>
          </cell>
          <cell r="J66">
            <v>2643</v>
          </cell>
          <cell r="K66">
            <v>163033730.03999996</v>
          </cell>
          <cell r="L66">
            <v>51391</v>
          </cell>
          <cell r="M66">
            <v>195092720.16999999</v>
          </cell>
          <cell r="N66">
            <v>3796.2429252203692</v>
          </cell>
          <cell r="O66">
            <v>61685.104063564118</v>
          </cell>
          <cell r="P66">
            <v>5.1429238582631202E-2</v>
          </cell>
          <cell r="Q66">
            <v>0.83567305790772484</v>
          </cell>
          <cell r="R66">
            <v>302975</v>
          </cell>
          <cell r="S66">
            <v>0.67848502351679185</v>
          </cell>
          <cell r="T66">
            <v>-12812335.50909996</v>
          </cell>
          <cell r="U66">
            <v>2955</v>
          </cell>
          <cell r="V66">
            <v>148939500.18000001</v>
          </cell>
          <cell r="W66">
            <v>153</v>
          </cell>
          <cell r="X66">
            <v>9486600.4600000009</v>
          </cell>
          <cell r="Y66">
            <v>12964394.879999999</v>
          </cell>
          <cell r="Z66">
            <v>8402044.3399999999</v>
          </cell>
          <cell r="AA66">
            <v>4562350.54</v>
          </cell>
          <cell r="AB66">
            <v>2113</v>
          </cell>
          <cell r="AC66">
            <v>115895833.62</v>
          </cell>
          <cell r="AD66">
            <v>50174</v>
          </cell>
          <cell r="AE66">
            <v>198427406.43000001</v>
          </cell>
          <cell r="AF66">
            <v>2663</v>
          </cell>
          <cell r="AG66">
            <v>163751934.45000002</v>
          </cell>
          <cell r="AH66">
            <v>51376</v>
          </cell>
          <cell r="AI66">
            <v>205215742.23000011</v>
          </cell>
          <cell r="AJ66">
            <v>-5.7351461481084873E-3</v>
          </cell>
          <cell r="AK66">
            <v>-10</v>
          </cell>
          <cell r="AL66">
            <v>32</v>
          </cell>
          <cell r="AM66">
            <v>-7675.3461624269912</v>
          </cell>
          <cell r="AN66">
            <v>-0.11065882844501557</v>
          </cell>
          <cell r="AO66">
            <v>-11</v>
          </cell>
          <cell r="AP66">
            <v>37</v>
          </cell>
          <cell r="AQ66">
            <v>5.1776649746192893E-2</v>
          </cell>
          <cell r="AR66">
            <v>-7.8374188017734242E-2</v>
          </cell>
          <cell r="AS66">
            <v>-10</v>
          </cell>
          <cell r="AT66">
            <v>17</v>
          </cell>
          <cell r="AU66">
            <v>1.3666007053489841</v>
          </cell>
          <cell r="AV66">
            <v>0.13286143336212186</v>
          </cell>
          <cell r="AW66">
            <v>13</v>
          </cell>
          <cell r="AX66">
            <v>49</v>
          </cell>
          <cell r="AY66">
            <v>8.5289685594447828E-2</v>
          </cell>
          <cell r="AZ66">
            <v>6.8128112825656926</v>
          </cell>
          <cell r="BA66">
            <v>58</v>
          </cell>
          <cell r="BB66">
            <v>2.4255590544903734E-2</v>
          </cell>
          <cell r="BC66">
            <v>-2.4255590544903734E-2</v>
          </cell>
          <cell r="BD66">
            <v>-47.127795272451863</v>
          </cell>
          <cell r="BE66">
            <v>31</v>
          </cell>
          <cell r="BF66">
            <v>224</v>
          </cell>
          <cell r="BH66" t="str">
            <v>Дальневосточный федеральный округ</v>
          </cell>
          <cell r="BI66">
            <v>54848.951074301942</v>
          </cell>
          <cell r="BJ66">
            <v>61491.526267367641</v>
          </cell>
        </row>
        <row r="67">
          <cell r="A67" t="str">
            <v>Сахалинская</v>
          </cell>
          <cell r="J67">
            <v>1962</v>
          </cell>
          <cell r="K67">
            <v>124011385.90999997</v>
          </cell>
          <cell r="L67">
            <v>30257</v>
          </cell>
          <cell r="M67">
            <v>181121961.31999996</v>
          </cell>
          <cell r="N67">
            <v>5986.1176362494616</v>
          </cell>
          <cell r="O67">
            <v>63206.618710499475</v>
          </cell>
          <cell r="P67">
            <v>6.4844498793667577E-2</v>
          </cell>
          <cell r="Q67">
            <v>0.68468442482742875</v>
          </cell>
          <cell r="R67">
            <v>199559</v>
          </cell>
          <cell r="S67">
            <v>0.60647728240770904</v>
          </cell>
          <cell r="T67">
            <v>15452524.306400001</v>
          </cell>
          <cell r="U67">
            <v>2176</v>
          </cell>
          <cell r="V67">
            <v>132199900.69999999</v>
          </cell>
          <cell r="W67">
            <v>53</v>
          </cell>
          <cell r="X67">
            <v>3382712.27</v>
          </cell>
          <cell r="Y67">
            <v>1622904.15</v>
          </cell>
          <cell r="Z67">
            <v>877477.81</v>
          </cell>
          <cell r="AA67">
            <v>745426.34000000008</v>
          </cell>
          <cell r="AB67">
            <v>1689</v>
          </cell>
          <cell r="AC67">
            <v>106182496.97</v>
          </cell>
          <cell r="AD67">
            <v>29704</v>
          </cell>
          <cell r="AE67">
            <v>180155913.75</v>
          </cell>
          <cell r="AF67">
            <v>1950</v>
          </cell>
          <cell r="AG67">
            <v>139279565</v>
          </cell>
          <cell r="AH67">
            <v>31336</v>
          </cell>
          <cell r="AI67">
            <v>186196457.94000006</v>
          </cell>
          <cell r="AJ67">
            <v>7.6801140629278869E-3</v>
          </cell>
          <cell r="AK67">
            <v>13</v>
          </cell>
          <cell r="AL67">
            <v>71</v>
          </cell>
          <cell r="AM67">
            <v>-6153.8315154916345</v>
          </cell>
          <cell r="AN67">
            <v>-8.8722485154596631E-2</v>
          </cell>
          <cell r="AO67">
            <v>-9</v>
          </cell>
          <cell r="AP67">
            <v>44</v>
          </cell>
          <cell r="AQ67">
            <v>2.4356617647058824E-2</v>
          </cell>
          <cell r="AR67">
            <v>-0.10579422011686831</v>
          </cell>
          <cell r="AS67">
            <v>-13</v>
          </cell>
          <cell r="AT67">
            <v>4</v>
          </cell>
          <cell r="AU67">
            <v>0.47976417160659068</v>
          </cell>
          <cell r="AV67">
            <v>-0.7539751003802716</v>
          </cell>
          <cell r="AW67">
            <v>-75</v>
          </cell>
          <cell r="AX67">
            <v>2</v>
          </cell>
          <cell r="AY67">
            <v>-0.11079944827606658</v>
          </cell>
          <cell r="AZ67">
            <v>-8.850492601257514</v>
          </cell>
          <cell r="BA67">
            <v>36</v>
          </cell>
          <cell r="BB67">
            <v>1.8617021276595744E-2</v>
          </cell>
          <cell r="BC67">
            <v>-1.8617021276595744E-2</v>
          </cell>
          <cell r="BD67">
            <v>-44.308510638297868</v>
          </cell>
          <cell r="BE67">
            <v>33</v>
          </cell>
          <cell r="BF67">
            <v>190</v>
          </cell>
          <cell r="BH67" t="str">
            <v>Дальневосточный федеральный округ</v>
          </cell>
          <cell r="BI67">
            <v>62867.079319123739</v>
          </cell>
          <cell r="BJ67">
            <v>71425.41794871795</v>
          </cell>
        </row>
        <row r="68">
          <cell r="A68" t="str">
            <v>Свердловская</v>
          </cell>
          <cell r="J68">
            <v>12959</v>
          </cell>
          <cell r="K68">
            <v>867020887.53000093</v>
          </cell>
          <cell r="L68">
            <v>245394</v>
          </cell>
          <cell r="M68">
            <v>1442644945.259999</v>
          </cell>
          <cell r="N68">
            <v>5878.8924963935506</v>
          </cell>
          <cell r="O68">
            <v>66904.922257118669</v>
          </cell>
          <cell r="P68">
            <v>5.2808952134119007E-2</v>
          </cell>
          <cell r="Q68">
            <v>0.6009939523780351</v>
          </cell>
          <cell r="R68">
            <v>1916798</v>
          </cell>
          <cell r="S68">
            <v>0.51209151929415619</v>
          </cell>
          <cell r="T68">
            <v>243815720.3201983</v>
          </cell>
          <cell r="U68">
            <v>14633</v>
          </cell>
          <cell r="V68">
            <v>802098040.32999992</v>
          </cell>
          <cell r="W68">
            <v>2397</v>
          </cell>
          <cell r="X68">
            <v>94465213.299999997</v>
          </cell>
          <cell r="Y68">
            <v>143051005.82999995</v>
          </cell>
          <cell r="Z68">
            <v>97517238.098683923</v>
          </cell>
          <cell r="AA68">
            <v>45533767.731316052</v>
          </cell>
          <cell r="AB68">
            <v>16989</v>
          </cell>
          <cell r="AC68">
            <v>973297216.76999998</v>
          </cell>
          <cell r="AD68">
            <v>246924</v>
          </cell>
          <cell r="AE68">
            <v>1534680300.72</v>
          </cell>
          <cell r="AF68">
            <v>19452</v>
          </cell>
          <cell r="AG68">
            <v>1556820383.5299995</v>
          </cell>
          <cell r="AH68">
            <v>248974</v>
          </cell>
          <cell r="AI68">
            <v>1500711772.2600005</v>
          </cell>
          <cell r="AJ68">
            <v>-4.3554325966206828E-3</v>
          </cell>
          <cell r="AK68">
            <v>-8</v>
          </cell>
          <cell r="AL68">
            <v>37</v>
          </cell>
          <cell r="AM68">
            <v>-2455.5279688724404</v>
          </cell>
          <cell r="AN68">
            <v>-3.5402422574706591E-2</v>
          </cell>
          <cell r="AO68">
            <v>-4</v>
          </cell>
          <cell r="AP68">
            <v>52</v>
          </cell>
          <cell r="AQ68">
            <v>0.1638078316134764</v>
          </cell>
          <cell r="AR68">
            <v>3.365699384954926E-2</v>
          </cell>
          <cell r="AS68">
            <v>4</v>
          </cell>
          <cell r="AT68">
            <v>68</v>
          </cell>
          <cell r="AU68">
            <v>1.5143247004132891</v>
          </cell>
          <cell r="AV68">
            <v>0.28058542842642686</v>
          </cell>
          <cell r="AW68">
            <v>28</v>
          </cell>
          <cell r="AX68">
            <v>62</v>
          </cell>
          <cell r="AY68">
            <v>-0.21948837353501927</v>
          </cell>
          <cell r="AZ68">
            <v>-17.532399811176173</v>
          </cell>
          <cell r="BA68">
            <v>18</v>
          </cell>
          <cell r="BB68">
            <v>-6.1962385187345091E-3</v>
          </cell>
          <cell r="BC68">
            <v>6.1962385187345091E-3</v>
          </cell>
          <cell r="BD68">
            <v>-31.901880740632748</v>
          </cell>
          <cell r="BE68">
            <v>45</v>
          </cell>
          <cell r="BF68">
            <v>282</v>
          </cell>
          <cell r="BH68" t="str">
            <v>Уральский федеральный округ</v>
          </cell>
          <cell r="BI68">
            <v>57289.847358290659</v>
          </cell>
          <cell r="BJ68">
            <v>80033.94938977994</v>
          </cell>
          <cell r="BK68" t="str">
            <v>*</v>
          </cell>
        </row>
        <row r="69">
          <cell r="A69" t="str">
            <v>Севастополь</v>
          </cell>
          <cell r="J69">
            <v>518</v>
          </cell>
          <cell r="K69">
            <v>43479575.420000009</v>
          </cell>
          <cell r="L69">
            <v>20782</v>
          </cell>
          <cell r="M69">
            <v>71860500.980000019</v>
          </cell>
          <cell r="N69">
            <v>3457.8241256856904</v>
          </cell>
          <cell r="O69">
            <v>83937.404285714307</v>
          </cell>
          <cell r="P69">
            <v>2.4925416225579828E-2</v>
          </cell>
          <cell r="Q69">
            <v>0.60505527831069672</v>
          </cell>
          <cell r="R69">
            <v>104803</v>
          </cell>
          <cell r="S69">
            <v>0.79318340123851416</v>
          </cell>
          <cell r="T69">
            <v>11853010.334600009</v>
          </cell>
          <cell r="U69">
            <v>1109</v>
          </cell>
          <cell r="V69">
            <v>61009230.399999999</v>
          </cell>
          <cell r="W69">
            <v>178</v>
          </cell>
          <cell r="X69">
            <v>4655510</v>
          </cell>
          <cell r="Y69">
            <v>8513133</v>
          </cell>
          <cell r="Z69">
            <v>5457149</v>
          </cell>
          <cell r="AA69">
            <v>3055984</v>
          </cell>
          <cell r="AB69">
            <v>672</v>
          </cell>
          <cell r="AC69">
            <v>32543738.260000002</v>
          </cell>
          <cell r="AD69">
            <v>21288</v>
          </cell>
          <cell r="AE69">
            <v>73985942.170000002</v>
          </cell>
          <cell r="AF69">
            <v>1127</v>
          </cell>
          <cell r="AG69">
            <v>87668599.26000002</v>
          </cell>
          <cell r="AH69">
            <v>20293</v>
          </cell>
          <cell r="AI69">
            <v>71119726.390000001</v>
          </cell>
          <cell r="AJ69">
            <v>-3.2238968505159865E-2</v>
          </cell>
          <cell r="AK69">
            <v>-56</v>
          </cell>
          <cell r="AL69">
            <v>3</v>
          </cell>
          <cell r="AM69">
            <v>14576.954059723197</v>
          </cell>
          <cell r="AN69">
            <v>0.21016233332148765</v>
          </cell>
          <cell r="AO69">
            <v>21</v>
          </cell>
          <cell r="AP69">
            <v>72</v>
          </cell>
          <cell r="AQ69">
            <v>0.16050495942290352</v>
          </cell>
          <cell r="AR69">
            <v>3.0354121658976385E-2</v>
          </cell>
          <cell r="AS69">
            <v>4</v>
          </cell>
          <cell r="AT69">
            <v>68</v>
          </cell>
          <cell r="AU69">
            <v>1.8286144804758233</v>
          </cell>
          <cell r="AV69">
            <v>0.59487520848896103</v>
          </cell>
          <cell r="AW69">
            <v>59</v>
          </cell>
          <cell r="AX69">
            <v>78</v>
          </cell>
          <cell r="AY69">
            <v>-0.2142139242718224</v>
          </cell>
          <cell r="AZ69">
            <v>-17.111084769396172</v>
          </cell>
          <cell r="BA69">
            <v>19</v>
          </cell>
          <cell r="BB69">
            <v>-2.3769259676813228E-2</v>
          </cell>
          <cell r="BC69">
            <v>2.3769259676813228E-2</v>
          </cell>
          <cell r="BD69">
            <v>-23.115370161593386</v>
          </cell>
          <cell r="BE69">
            <v>55</v>
          </cell>
          <cell r="BF69">
            <v>295</v>
          </cell>
          <cell r="BH69" t="str">
            <v>Южный федеральный округ</v>
          </cell>
          <cell r="BI69">
            <v>48428.181934523811</v>
          </cell>
          <cell r="BJ69">
            <v>77789.351606033742</v>
          </cell>
        </row>
        <row r="70">
          <cell r="A70" t="str">
            <v>Северная Осетия - Алания</v>
          </cell>
          <cell r="J70">
            <v>1185</v>
          </cell>
          <cell r="K70">
            <v>181928488.04000011</v>
          </cell>
          <cell r="L70">
            <v>22845</v>
          </cell>
          <cell r="M70">
            <v>104920559.49000001</v>
          </cell>
          <cell r="N70">
            <v>4592.7143571897577</v>
          </cell>
          <cell r="O70">
            <v>153526.15024472584</v>
          </cell>
          <cell r="P70">
            <v>5.1871306631648066E-2</v>
          </cell>
          <cell r="Q70">
            <v>1.733964143198643</v>
          </cell>
          <cell r="R70">
            <v>255919</v>
          </cell>
          <cell r="S70">
            <v>0.35706610294663543</v>
          </cell>
          <cell r="T70">
            <v>-101139657.23270009</v>
          </cell>
          <cell r="U70">
            <v>1056</v>
          </cell>
          <cell r="V70">
            <v>112237003.59</v>
          </cell>
          <cell r="W70">
            <v>208</v>
          </cell>
          <cell r="X70">
            <v>20140487.740000002</v>
          </cell>
          <cell r="Y70">
            <v>38438491.989999995</v>
          </cell>
          <cell r="Z70">
            <v>31652639.329999998</v>
          </cell>
          <cell r="AA70">
            <v>6785852.6600000001</v>
          </cell>
          <cell r="AB70">
            <v>1147</v>
          </cell>
          <cell r="AC70">
            <v>87499046.569999993</v>
          </cell>
          <cell r="AD70">
            <v>23057</v>
          </cell>
          <cell r="AE70">
            <v>111722514.09</v>
          </cell>
          <cell r="AF70">
            <v>1407</v>
          </cell>
          <cell r="AG70">
            <v>196271640.94</v>
          </cell>
          <cell r="AH70">
            <v>23102</v>
          </cell>
          <cell r="AI70">
            <v>111447483.74999999</v>
          </cell>
          <cell r="AJ70">
            <v>-5.2930780990916235E-3</v>
          </cell>
          <cell r="AK70">
            <v>-9</v>
          </cell>
          <cell r="AL70">
            <v>35</v>
          </cell>
          <cell r="AM70">
            <v>84165.700018734729</v>
          </cell>
          <cell r="AN70">
            <v>1.2134537729283037</v>
          </cell>
          <cell r="AO70">
            <v>121</v>
          </cell>
          <cell r="AP70">
            <v>86</v>
          </cell>
          <cell r="AQ70">
            <v>0.19696969696969696</v>
          </cell>
          <cell r="AR70">
            <v>6.6818859205769826E-2</v>
          </cell>
          <cell r="AS70">
            <v>8</v>
          </cell>
          <cell r="AT70">
            <v>71</v>
          </cell>
          <cell r="AU70">
            <v>1.9085184274688272</v>
          </cell>
          <cell r="AV70">
            <v>0.67477915548196488</v>
          </cell>
          <cell r="AW70">
            <v>67</v>
          </cell>
          <cell r="AX70">
            <v>81</v>
          </cell>
          <cell r="AY70">
            <v>1.2519014846735619</v>
          </cell>
          <cell r="AZ70">
            <v>100</v>
          </cell>
          <cell r="BA70">
            <v>86</v>
          </cell>
          <cell r="BB70">
            <v>-9.1946046753697361E-3</v>
          </cell>
          <cell r="BC70">
            <v>9.1946046753697361E-3</v>
          </cell>
          <cell r="BD70">
            <v>-30.402697662315134</v>
          </cell>
          <cell r="BE70">
            <v>47</v>
          </cell>
          <cell r="BF70">
            <v>406</v>
          </cell>
          <cell r="BH70" t="str">
            <v>Северо-Кавказский федеральный округ</v>
          </cell>
          <cell r="BI70">
            <v>76285.132144725358</v>
          </cell>
          <cell r="BJ70">
            <v>139496.5465103056</v>
          </cell>
        </row>
        <row r="71">
          <cell r="A71" t="str">
            <v>Смоленская</v>
          </cell>
          <cell r="J71">
            <v>2863</v>
          </cell>
          <cell r="K71">
            <v>158573869.86999995</v>
          </cell>
          <cell r="L71">
            <v>58159</v>
          </cell>
          <cell r="M71">
            <v>247840151.53000024</v>
          </cell>
          <cell r="N71">
            <v>4261.4238816004445</v>
          </cell>
          <cell r="O71">
            <v>55387.310468040501</v>
          </cell>
          <cell r="P71">
            <v>4.9227118760638941E-2</v>
          </cell>
          <cell r="Q71">
            <v>0.63982316380566406</v>
          </cell>
          <cell r="R71">
            <v>294401</v>
          </cell>
          <cell r="S71">
            <v>0.79020112024076006</v>
          </cell>
          <cell r="T71">
            <v>32263046.808100253</v>
          </cell>
          <cell r="U71">
            <v>3396</v>
          </cell>
          <cell r="V71">
            <v>168710176.69</v>
          </cell>
          <cell r="W71">
            <v>206</v>
          </cell>
          <cell r="X71">
            <v>9325396.4900000002</v>
          </cell>
          <cell r="Y71">
            <v>11484452.879999999</v>
          </cell>
          <cell r="Z71">
            <v>7495469.2390790377</v>
          </cell>
          <cell r="AA71">
            <v>3988983.6409209631</v>
          </cell>
          <cell r="AB71">
            <v>3050</v>
          </cell>
          <cell r="AC71">
            <v>163073053.74000001</v>
          </cell>
          <cell r="AD71">
            <v>57883</v>
          </cell>
          <cell r="AE71">
            <v>248490616.48999998</v>
          </cell>
          <cell r="AF71">
            <v>3705</v>
          </cell>
          <cell r="AG71">
            <v>246688435.42999995</v>
          </cell>
          <cell r="AH71">
            <v>58994</v>
          </cell>
          <cell r="AI71">
            <v>248213425.54999998</v>
          </cell>
          <cell r="AJ71">
            <v>-7.9372659701007486E-3</v>
          </cell>
          <cell r="AK71">
            <v>-14</v>
          </cell>
          <cell r="AL71">
            <v>25</v>
          </cell>
          <cell r="AM71">
            <v>-13973.139757950608</v>
          </cell>
          <cell r="AN71">
            <v>-0.20145687798195003</v>
          </cell>
          <cell r="AO71">
            <v>-20</v>
          </cell>
          <cell r="AP71">
            <v>19</v>
          </cell>
          <cell r="AQ71">
            <v>6.065959952885748E-2</v>
          </cell>
          <cell r="AR71">
            <v>-6.9491238235069655E-2</v>
          </cell>
          <cell r="AS71">
            <v>-9</v>
          </cell>
          <cell r="AT71">
            <v>22</v>
          </cell>
          <cell r="AU71">
            <v>1.2315243531269948</v>
          </cell>
          <cell r="AV71">
            <v>-2.2149188598674652E-3</v>
          </cell>
          <cell r="AW71">
            <v>0</v>
          </cell>
          <cell r="AX71">
            <v>38</v>
          </cell>
          <cell r="AY71">
            <v>-0.16906082622641039</v>
          </cell>
          <cell r="AZ71">
            <v>-13.50432348680325</v>
          </cell>
          <cell r="BA71">
            <v>25</v>
          </cell>
          <cell r="BB71">
            <v>4.7682393794378315E-3</v>
          </cell>
          <cell r="BC71">
            <v>-4.7682393794378315E-3</v>
          </cell>
          <cell r="BD71">
            <v>-37.384119689718922</v>
          </cell>
          <cell r="BE71">
            <v>39</v>
          </cell>
          <cell r="BF71">
            <v>168</v>
          </cell>
          <cell r="BH71" t="str">
            <v>Центральный федеральный округ</v>
          </cell>
          <cell r="BI71">
            <v>53466.574996721312</v>
          </cell>
          <cell r="BJ71">
            <v>66582.573665317119</v>
          </cell>
        </row>
        <row r="72">
          <cell r="A72" t="str">
            <v>Ставропольский</v>
          </cell>
          <cell r="J72">
            <v>7468</v>
          </cell>
          <cell r="K72">
            <v>609539354.67000031</v>
          </cell>
          <cell r="L72">
            <v>157490</v>
          </cell>
          <cell r="M72">
            <v>660348700.3299998</v>
          </cell>
          <cell r="N72">
            <v>4192.9563802781113</v>
          </cell>
          <cell r="O72">
            <v>81620.159971880057</v>
          </cell>
          <cell r="P72">
            <v>4.7418883738650074E-2</v>
          </cell>
          <cell r="Q72">
            <v>0.92305679463803258</v>
          </cell>
          <cell r="R72">
            <v>996402</v>
          </cell>
          <cell r="S72">
            <v>0.63223478074110651</v>
          </cell>
          <cell r="T72">
            <v>-101070855.41590047</v>
          </cell>
          <cell r="U72">
            <v>7810</v>
          </cell>
          <cell r="V72">
            <v>495643901.27999997</v>
          </cell>
          <cell r="W72">
            <v>2056</v>
          </cell>
          <cell r="X72">
            <v>108613423.03999999</v>
          </cell>
          <cell r="Y72">
            <v>90850219.339999974</v>
          </cell>
          <cell r="Z72">
            <v>56189577.969999999</v>
          </cell>
          <cell r="AA72">
            <v>34660641.369999975</v>
          </cell>
          <cell r="AB72">
            <v>7096</v>
          </cell>
          <cell r="AC72">
            <v>573511834.29999995</v>
          </cell>
          <cell r="AD72">
            <v>141652</v>
          </cell>
          <cell r="AE72">
            <v>644870240.88</v>
          </cell>
          <cell r="AF72">
            <v>8591</v>
          </cell>
          <cell r="AG72">
            <v>902395487.76000011</v>
          </cell>
          <cell r="AH72">
            <v>155877</v>
          </cell>
          <cell r="AI72">
            <v>683780160.89999974</v>
          </cell>
          <cell r="AJ72">
            <v>-9.745500992089616E-3</v>
          </cell>
          <cell r="AK72">
            <v>-17</v>
          </cell>
          <cell r="AL72">
            <v>18</v>
          </cell>
          <cell r="AM72">
            <v>12259.709745888948</v>
          </cell>
          <cell r="AN72">
            <v>0.17675360678807886</v>
          </cell>
          <cell r="AO72">
            <v>18</v>
          </cell>
          <cell r="AP72">
            <v>70</v>
          </cell>
          <cell r="AQ72">
            <v>0.26325224071702946</v>
          </cell>
          <cell r="AR72">
            <v>0.13310140295310233</v>
          </cell>
          <cell r="AS72">
            <v>17</v>
          </cell>
          <cell r="AT72">
            <v>78</v>
          </cell>
          <cell r="AU72">
            <v>0.83645480270465089</v>
          </cell>
          <cell r="AV72">
            <v>-0.39728446928221139</v>
          </cell>
          <cell r="AW72">
            <v>-40</v>
          </cell>
          <cell r="AX72">
            <v>9</v>
          </cell>
          <cell r="AY72">
            <v>0.19877505797147088</v>
          </cell>
          <cell r="AZ72">
            <v>15.877851444780596</v>
          </cell>
          <cell r="BA72">
            <v>69</v>
          </cell>
          <cell r="BB72">
            <v>0.11180922260186937</v>
          </cell>
          <cell r="BC72">
            <v>-0.11180922260186937</v>
          </cell>
          <cell r="BD72">
            <v>-90.90461130093469</v>
          </cell>
          <cell r="BE72">
            <v>15</v>
          </cell>
          <cell r="BF72">
            <v>259</v>
          </cell>
          <cell r="BH72" t="str">
            <v>Северо-Кавказский федеральный округ</v>
          </cell>
          <cell r="BI72">
            <v>80821.848125704622</v>
          </cell>
          <cell r="BJ72">
            <v>105039.63307647539</v>
          </cell>
        </row>
        <row r="73">
          <cell r="A73" t="str">
            <v>Тамбовская</v>
          </cell>
          <cell r="J73">
            <v>2975</v>
          </cell>
          <cell r="K73">
            <v>175459366.66</v>
          </cell>
          <cell r="L73">
            <v>64212</v>
          </cell>
          <cell r="M73">
            <v>269227899.17999995</v>
          </cell>
          <cell r="N73">
            <v>4192.7972836852914</v>
          </cell>
          <cell r="O73">
            <v>58977.938373109246</v>
          </cell>
          <cell r="P73">
            <v>4.6330903880894538E-2</v>
          </cell>
          <cell r="Q73">
            <v>0.65171316640810562</v>
          </cell>
          <cell r="R73">
            <v>373698</v>
          </cell>
          <cell r="S73">
            <v>0.68731435544209496</v>
          </cell>
          <cell r="T73">
            <v>31846115.708599955</v>
          </cell>
          <cell r="U73">
            <v>3191</v>
          </cell>
          <cell r="V73">
            <v>160066157.55000001</v>
          </cell>
          <cell r="W73">
            <v>306</v>
          </cell>
          <cell r="X73">
            <v>10682112.800000001</v>
          </cell>
          <cell r="Y73">
            <v>19817603.609999999</v>
          </cell>
          <cell r="Z73">
            <v>14894068.359999999</v>
          </cell>
          <cell r="AA73">
            <v>4923535.25</v>
          </cell>
          <cell r="AB73">
            <v>3620</v>
          </cell>
          <cell r="AC73">
            <v>189292366.28</v>
          </cell>
          <cell r="AD73">
            <v>61881</v>
          </cell>
          <cell r="AE73">
            <v>277804143.31999999</v>
          </cell>
          <cell r="AF73">
            <v>4165</v>
          </cell>
          <cell r="AG73">
            <v>256177164.22</v>
          </cell>
          <cell r="AH73">
            <v>62917</v>
          </cell>
          <cell r="AI73">
            <v>272062696.70000017</v>
          </cell>
          <cell r="AJ73">
            <v>-1.0833480849845152E-2</v>
          </cell>
          <cell r="AK73">
            <v>-19</v>
          </cell>
          <cell r="AL73">
            <v>16</v>
          </cell>
          <cell r="AM73">
            <v>-10382.511852881864</v>
          </cell>
          <cell r="AN73">
            <v>-0.14968922230252876</v>
          </cell>
          <cell r="AO73">
            <v>-15</v>
          </cell>
          <cell r="AP73">
            <v>27</v>
          </cell>
          <cell r="AQ73">
            <v>9.5894703854591035E-2</v>
          </cell>
          <cell r="AR73">
            <v>-3.4256133909336101E-2</v>
          </cell>
          <cell r="AS73">
            <v>-4</v>
          </cell>
          <cell r="AT73">
            <v>46</v>
          </cell>
          <cell r="AU73">
            <v>1.8552138496421793</v>
          </cell>
          <cell r="AV73">
            <v>0.621474577655317</v>
          </cell>
          <cell r="AW73">
            <v>62</v>
          </cell>
          <cell r="AX73">
            <v>79</v>
          </cell>
          <cell r="AY73">
            <v>-0.15361926440505758</v>
          </cell>
          <cell r="AZ73">
            <v>-12.27087484804081</v>
          </cell>
          <cell r="BA73">
            <v>30</v>
          </cell>
          <cell r="BB73">
            <v>3.7669074513986524E-2</v>
          </cell>
          <cell r="BC73">
            <v>-3.7669074513986524E-2</v>
          </cell>
          <cell r="BD73">
            <v>-53.834537256993258</v>
          </cell>
          <cell r="BE73">
            <v>27</v>
          </cell>
          <cell r="BF73">
            <v>225</v>
          </cell>
          <cell r="BH73" t="str">
            <v>Центральный федеральный округ</v>
          </cell>
          <cell r="BI73">
            <v>52290.708917127071</v>
          </cell>
          <cell r="BJ73">
            <v>61507.122261704681</v>
          </cell>
        </row>
        <row r="74">
          <cell r="A74" t="str">
            <v>Татарстан</v>
          </cell>
          <cell r="J74">
            <v>14621</v>
          </cell>
          <cell r="K74">
            <v>869168760.80999935</v>
          </cell>
          <cell r="L74">
            <v>265954</v>
          </cell>
          <cell r="M74">
            <v>1753727460.5600004</v>
          </cell>
          <cell r="N74">
            <v>6594.1007112508196</v>
          </cell>
          <cell r="O74">
            <v>59446.601519047901</v>
          </cell>
          <cell r="P74">
            <v>5.4975672484715403E-2</v>
          </cell>
          <cell r="Q74">
            <v>0.49561222046010289</v>
          </cell>
          <cell r="R74">
            <v>1346518</v>
          </cell>
          <cell r="S74">
            <v>0.79004959458395652</v>
          </cell>
          <cell r="T74">
            <v>481201383.82120097</v>
          </cell>
          <cell r="U74">
            <v>19302</v>
          </cell>
          <cell r="V74">
            <v>981145339.28999996</v>
          </cell>
          <cell r="W74">
            <v>2026</v>
          </cell>
          <cell r="X74">
            <v>87163902.189999998</v>
          </cell>
          <cell r="Y74">
            <v>76029457.730000004</v>
          </cell>
          <cell r="Z74">
            <v>40836286.349896148</v>
          </cell>
          <cell r="AA74">
            <v>35193171.380103849</v>
          </cell>
          <cell r="AB74">
            <v>20383</v>
          </cell>
          <cell r="AC74">
            <v>1278146662.2</v>
          </cell>
          <cell r="AD74">
            <v>230007</v>
          </cell>
          <cell r="AE74">
            <v>1560457218.3299999</v>
          </cell>
          <cell r="AF74">
            <v>23646</v>
          </cell>
          <cell r="AG74">
            <v>1891753497.8999999</v>
          </cell>
          <cell r="AH74">
            <v>243867</v>
          </cell>
          <cell r="AI74">
            <v>1610943677.9241998</v>
          </cell>
          <cell r="AJ74">
            <v>-2.1887122460242867E-3</v>
          </cell>
          <cell r="AK74">
            <v>-4</v>
          </cell>
          <cell r="AL74">
            <v>44</v>
          </cell>
          <cell r="AM74">
            <v>-9913.8487069432085</v>
          </cell>
          <cell r="AN74">
            <v>-0.14293230039081031</v>
          </cell>
          <cell r="AO74">
            <v>-14</v>
          </cell>
          <cell r="AP74">
            <v>31</v>
          </cell>
          <cell r="AQ74">
            <v>0.10496321624702104</v>
          </cell>
          <cell r="AR74">
            <v>-2.5187621516906095E-2</v>
          </cell>
          <cell r="AS74">
            <v>-3</v>
          </cell>
          <cell r="AT74">
            <v>49</v>
          </cell>
          <cell r="AU74">
            <v>0.87225853615721427</v>
          </cell>
          <cell r="AV74">
            <v>-0.36148073582964801</v>
          </cell>
          <cell r="AW74">
            <v>-36</v>
          </cell>
          <cell r="AX74">
            <v>12</v>
          </cell>
          <cell r="AY74">
            <v>-0.35634776563622994</v>
          </cell>
          <cell r="AZ74">
            <v>-28.464521369998135</v>
          </cell>
          <cell r="BA74">
            <v>7</v>
          </cell>
          <cell r="BB74">
            <v>0.1562865478007191</v>
          </cell>
          <cell r="BC74">
            <v>-0.1562865478007191</v>
          </cell>
          <cell r="BD74">
            <v>-113.14327390035956</v>
          </cell>
          <cell r="BE74">
            <v>10</v>
          </cell>
          <cell r="BF74">
            <v>153</v>
          </cell>
          <cell r="BH74" t="str">
            <v>Приволжский федеральный округ</v>
          </cell>
          <cell r="BI74">
            <v>62706.503566697742</v>
          </cell>
          <cell r="BJ74">
            <v>80003.108259325032</v>
          </cell>
          <cell r="BK74" t="str">
            <v>*</v>
          </cell>
        </row>
        <row r="75">
          <cell r="A75" t="str">
            <v>Тверская</v>
          </cell>
          <cell r="J75">
            <v>4666</v>
          </cell>
          <cell r="K75">
            <v>295264490.49000001</v>
          </cell>
          <cell r="L75">
            <v>75492</v>
          </cell>
          <cell r="M75">
            <v>349894485.86000007</v>
          </cell>
          <cell r="N75">
            <v>4634.8551616065288</v>
          </cell>
          <cell r="O75">
            <v>63280.002248178316</v>
          </cell>
          <cell r="P75">
            <v>6.1807873681979549E-2</v>
          </cell>
          <cell r="Q75">
            <v>0.84386722975720563</v>
          </cell>
          <cell r="R75">
            <v>608047</v>
          </cell>
          <cell r="S75">
            <v>0.4966195047422321</v>
          </cell>
          <cell r="T75">
            <v>-25845736.377799928</v>
          </cell>
          <cell r="U75">
            <v>4820</v>
          </cell>
          <cell r="V75">
            <v>263870444.66999996</v>
          </cell>
          <cell r="W75">
            <v>278</v>
          </cell>
          <cell r="X75">
            <v>13809432.789999997</v>
          </cell>
          <cell r="Y75">
            <v>19032156.800000001</v>
          </cell>
          <cell r="Z75">
            <v>13754424.48</v>
          </cell>
          <cell r="AA75">
            <v>5277732.32</v>
          </cell>
          <cell r="AB75">
            <v>4750</v>
          </cell>
          <cell r="AC75">
            <v>252120874.44</v>
          </cell>
          <cell r="AD75">
            <v>79570</v>
          </cell>
          <cell r="AE75">
            <v>385426098.02999997</v>
          </cell>
          <cell r="AF75">
            <v>5545</v>
          </cell>
          <cell r="AG75">
            <v>338117493.5999999</v>
          </cell>
          <cell r="AH75">
            <v>78375</v>
          </cell>
          <cell r="AI75">
            <v>366497064.34000003</v>
          </cell>
          <cell r="AJ75">
            <v>4.6434889512398589E-3</v>
          </cell>
          <cell r="AK75">
            <v>8</v>
          </cell>
          <cell r="AL75">
            <v>62</v>
          </cell>
          <cell r="AM75">
            <v>-6080.4479778127934</v>
          </cell>
          <cell r="AN75">
            <v>-8.7664482540142113E-2</v>
          </cell>
          <cell r="AO75">
            <v>-9</v>
          </cell>
          <cell r="AP75">
            <v>44</v>
          </cell>
          <cell r="AQ75">
            <v>5.7676348547717846E-2</v>
          </cell>
          <cell r="AR75">
            <v>-7.247448921620929E-2</v>
          </cell>
          <cell r="AS75">
            <v>-9</v>
          </cell>
          <cell r="AT75">
            <v>22</v>
          </cell>
          <cell r="AU75">
            <v>1.378199748637178</v>
          </cell>
          <cell r="AV75">
            <v>0.14446047665031569</v>
          </cell>
          <cell r="AW75">
            <v>14</v>
          </cell>
          <cell r="AX75">
            <v>51</v>
          </cell>
          <cell r="AY75">
            <v>9.5931467217150068E-2</v>
          </cell>
          <cell r="AZ75">
            <v>7.6628607275886855</v>
          </cell>
          <cell r="BA75">
            <v>61</v>
          </cell>
          <cell r="BB75">
            <v>-5.1250471283146914E-2</v>
          </cell>
          <cell r="BC75">
            <v>5.1250471283146914E-2</v>
          </cell>
          <cell r="BD75">
            <v>-9.3747643584265461</v>
          </cell>
          <cell r="BE75">
            <v>76</v>
          </cell>
          <cell r="BF75">
            <v>316</v>
          </cell>
          <cell r="BH75" t="str">
            <v>Центральный федеральный округ</v>
          </cell>
          <cell r="BI75">
            <v>53078.078829473685</v>
          </cell>
          <cell r="BJ75">
            <v>60977.005157799802</v>
          </cell>
        </row>
        <row r="76">
          <cell r="A76" t="str">
            <v>Томская</v>
          </cell>
          <cell r="J76">
            <v>4862</v>
          </cell>
          <cell r="K76">
            <v>249556584.75000006</v>
          </cell>
          <cell r="L76">
            <v>57283</v>
          </cell>
          <cell r="M76">
            <v>304943227.31999999</v>
          </cell>
          <cell r="N76">
            <v>5323.4507152209208</v>
          </cell>
          <cell r="O76">
            <v>51327.968891402728</v>
          </cell>
          <cell r="P76">
            <v>8.4876839551001171E-2</v>
          </cell>
          <cell r="Q76">
            <v>0.81837064211339727</v>
          </cell>
          <cell r="R76">
            <v>364077</v>
          </cell>
          <cell r="S76">
            <v>0.6293503846713745</v>
          </cell>
          <cell r="T76">
            <v>-14750299.713600069</v>
          </cell>
          <cell r="U76">
            <v>4907.8</v>
          </cell>
          <cell r="V76">
            <v>258622281.03</v>
          </cell>
          <cell r="W76">
            <v>95</v>
          </cell>
          <cell r="X76">
            <v>4780870.21</v>
          </cell>
          <cell r="Y76">
            <v>4457637.1899999995</v>
          </cell>
          <cell r="Z76">
            <v>3030408.85</v>
          </cell>
          <cell r="AA76">
            <v>1427228.3399999999</v>
          </cell>
          <cell r="AB76">
            <v>4428</v>
          </cell>
          <cell r="AC76">
            <v>211843670.08000001</v>
          </cell>
          <cell r="AD76">
            <v>57651</v>
          </cell>
          <cell r="AE76">
            <v>321501021.19</v>
          </cell>
          <cell r="AF76">
            <v>5447</v>
          </cell>
          <cell r="AG76">
            <v>272344327.79999995</v>
          </cell>
          <cell r="AH76">
            <v>58073</v>
          </cell>
          <cell r="AI76">
            <v>315165531.2900002</v>
          </cell>
          <cell r="AJ76">
            <v>2.7712454820261481E-2</v>
          </cell>
          <cell r="AK76">
            <v>48</v>
          </cell>
          <cell r="AL76">
            <v>86</v>
          </cell>
          <cell r="AM76">
            <v>-18032.481334588381</v>
          </cell>
          <cell r="AN76">
            <v>-0.25998218402323975</v>
          </cell>
          <cell r="AO76">
            <v>-26</v>
          </cell>
          <cell r="AP76">
            <v>11</v>
          </cell>
          <cell r="AQ76">
            <v>1.9356942010676881E-2</v>
          </cell>
          <cell r="AR76">
            <v>-0.11079389575325026</v>
          </cell>
          <cell r="AS76">
            <v>-14</v>
          </cell>
          <cell r="AT76">
            <v>2</v>
          </cell>
          <cell r="AU76">
            <v>0.9323903377832965</v>
          </cell>
          <cell r="AV76">
            <v>-0.30134893420356579</v>
          </cell>
          <cell r="AW76">
            <v>-30</v>
          </cell>
          <cell r="AX76">
            <v>17</v>
          </cell>
          <cell r="AY76">
            <v>6.2819015731684802E-2</v>
          </cell>
          <cell r="AZ76">
            <v>5.0178881086689584</v>
          </cell>
          <cell r="BA76">
            <v>57</v>
          </cell>
          <cell r="BB76">
            <v>-6.3832370644047801E-3</v>
          </cell>
          <cell r="BC76">
            <v>6.3832370644047801E-3</v>
          </cell>
          <cell r="BD76">
            <v>-31.808381467797616</v>
          </cell>
          <cell r="BE76">
            <v>46</v>
          </cell>
          <cell r="BF76">
            <v>219</v>
          </cell>
          <cell r="BH76" t="str">
            <v>Сибирский федеральный округ</v>
          </cell>
          <cell r="BI76">
            <v>47841.840578139119</v>
          </cell>
          <cell r="BJ76">
            <v>49998.958656140989</v>
          </cell>
        </row>
        <row r="77">
          <cell r="A77" t="str">
            <v>Тульская</v>
          </cell>
          <cell r="J77">
            <v>4610</v>
          </cell>
          <cell r="K77">
            <v>276327034.30000007</v>
          </cell>
          <cell r="L77">
            <v>82329</v>
          </cell>
          <cell r="M77">
            <v>407663651.45000023</v>
          </cell>
          <cell r="N77">
            <v>4951.6409946677386</v>
          </cell>
          <cell r="O77">
            <v>59940.788351409996</v>
          </cell>
          <cell r="P77">
            <v>5.5994849931372909E-2</v>
          </cell>
          <cell r="Q77">
            <v>0.67783093566754127</v>
          </cell>
          <cell r="R77">
            <v>643867</v>
          </cell>
          <cell r="S77">
            <v>0.51146587726968462</v>
          </cell>
          <cell r="T77">
            <v>37573977.316500127</v>
          </cell>
          <cell r="U77">
            <v>5231</v>
          </cell>
          <cell r="V77">
            <v>283048623.56999999</v>
          </cell>
          <cell r="W77">
            <v>332</v>
          </cell>
          <cell r="X77">
            <v>14991238.549999999</v>
          </cell>
          <cell r="Y77">
            <v>13479646.510000002</v>
          </cell>
          <cell r="Z77">
            <v>9166849.5800000001</v>
          </cell>
          <cell r="AA77">
            <v>4312796.93</v>
          </cell>
          <cell r="AB77">
            <v>5085</v>
          </cell>
          <cell r="AC77">
            <v>272752699.68000001</v>
          </cell>
          <cell r="AD77">
            <v>86917</v>
          </cell>
          <cell r="AE77">
            <v>450108985.13</v>
          </cell>
          <cell r="AF77">
            <v>6016</v>
          </cell>
          <cell r="AG77">
            <v>360043924.93999982</v>
          </cell>
          <cell r="AH77">
            <v>89006</v>
          </cell>
          <cell r="AI77">
            <v>447514039.88000023</v>
          </cell>
          <cell r="AJ77">
            <v>-1.169534799366781E-3</v>
          </cell>
          <cell r="AK77">
            <v>-2</v>
          </cell>
          <cell r="AL77">
            <v>49</v>
          </cell>
          <cell r="AM77">
            <v>-9419.6618745811138</v>
          </cell>
          <cell r="AN77">
            <v>-0.13580739230915961</v>
          </cell>
          <cell r="AO77">
            <v>-14</v>
          </cell>
          <cell r="AP77">
            <v>31</v>
          </cell>
          <cell r="AQ77">
            <v>6.3467788185815333E-2</v>
          </cell>
          <cell r="AR77">
            <v>-6.6683049578111803E-2</v>
          </cell>
          <cell r="AS77">
            <v>-8</v>
          </cell>
          <cell r="AT77">
            <v>31</v>
          </cell>
          <cell r="AU77">
            <v>0.89916830187456409</v>
          </cell>
          <cell r="AV77">
            <v>-0.33457097011229819</v>
          </cell>
          <cell r="AW77">
            <v>-33</v>
          </cell>
          <cell r="AX77">
            <v>14</v>
          </cell>
          <cell r="AY77">
            <v>-0.11970008354864781</v>
          </cell>
          <cell r="AZ77">
            <v>-9.5614619052760421</v>
          </cell>
          <cell r="BA77">
            <v>34</v>
          </cell>
          <cell r="BB77">
            <v>-5.2785991233015403E-2</v>
          </cell>
          <cell r="BC77">
            <v>5.2785991233015403E-2</v>
          </cell>
          <cell r="BD77">
            <v>-8.6070043834923009</v>
          </cell>
          <cell r="BE77">
            <v>77</v>
          </cell>
          <cell r="BF77">
            <v>236</v>
          </cell>
          <cell r="BH77" t="str">
            <v>Центральный федеральный округ</v>
          </cell>
          <cell r="BI77">
            <v>53638.682336283186</v>
          </cell>
          <cell r="BJ77">
            <v>59847.726884973374</v>
          </cell>
        </row>
        <row r="78">
          <cell r="A78" t="str">
            <v>Тыва</v>
          </cell>
          <cell r="J78">
            <v>497</v>
          </cell>
          <cell r="K78">
            <v>36445661.489999995</v>
          </cell>
          <cell r="L78">
            <v>10380</v>
          </cell>
          <cell r="M78">
            <v>29944046.379999995</v>
          </cell>
          <cell r="N78">
            <v>2884.7828882466279</v>
          </cell>
          <cell r="O78">
            <v>73331.310845070417</v>
          </cell>
          <cell r="P78">
            <v>4.788053949903661E-2</v>
          </cell>
          <cell r="Q78">
            <v>1.2171254688659081</v>
          </cell>
          <cell r="R78">
            <v>56810</v>
          </cell>
          <cell r="S78">
            <v>0.7308572434430558</v>
          </cell>
          <cell r="T78">
            <v>-13388745.777399998</v>
          </cell>
          <cell r="U78">
            <v>433</v>
          </cell>
          <cell r="V78">
            <v>27145394.43</v>
          </cell>
          <cell r="W78">
            <v>25</v>
          </cell>
          <cell r="X78">
            <v>1841128.7300000002</v>
          </cell>
          <cell r="Y78">
            <v>3660169.13</v>
          </cell>
          <cell r="Z78">
            <v>3407207.04</v>
          </cell>
          <cell r="AA78">
            <v>252962.09000000003</v>
          </cell>
          <cell r="AB78">
            <v>499</v>
          </cell>
          <cell r="AC78">
            <v>31024017.349999998</v>
          </cell>
          <cell r="AD78">
            <v>8895</v>
          </cell>
          <cell r="AE78">
            <v>27740120.140000001</v>
          </cell>
          <cell r="AF78">
            <v>628</v>
          </cell>
          <cell r="AG78">
            <v>44038022.220000006</v>
          </cell>
          <cell r="AH78">
            <v>9622</v>
          </cell>
          <cell r="AI78">
            <v>30362019.580000002</v>
          </cell>
          <cell r="AJ78">
            <v>-9.2838452317030792E-3</v>
          </cell>
          <cell r="AK78">
            <v>-16</v>
          </cell>
          <cell r="AL78">
            <v>21</v>
          </cell>
          <cell r="AM78">
            <v>3970.8606190793071</v>
          </cell>
          <cell r="AN78">
            <v>5.7249637309755026E-2</v>
          </cell>
          <cell r="AO78">
            <v>6</v>
          </cell>
          <cell r="AP78">
            <v>65</v>
          </cell>
          <cell r="AQ78">
            <v>5.7736720554272515E-2</v>
          </cell>
          <cell r="AR78">
            <v>-7.2414117209654627E-2</v>
          </cell>
          <cell r="AS78">
            <v>-9</v>
          </cell>
          <cell r="AT78">
            <v>22</v>
          </cell>
          <cell r="AU78">
            <v>1.9880028323712049</v>
          </cell>
          <cell r="AV78">
            <v>0.75426356038434261</v>
          </cell>
          <cell r="AW78">
            <v>75</v>
          </cell>
          <cell r="AX78">
            <v>83</v>
          </cell>
          <cell r="AY78">
            <v>0.58068242709858198</v>
          </cell>
          <cell r="AZ78">
            <v>46.384035342045877</v>
          </cell>
          <cell r="BA78">
            <v>81</v>
          </cell>
          <cell r="BB78">
            <v>0.16694772344013492</v>
          </cell>
          <cell r="BC78">
            <v>-0.16694772344013492</v>
          </cell>
          <cell r="BD78">
            <v>-118.47386172006746</v>
          </cell>
          <cell r="BE78">
            <v>8</v>
          </cell>
          <cell r="BF78">
            <v>280</v>
          </cell>
          <cell r="BH78" t="str">
            <v>Сибирский федеральный округ</v>
          </cell>
          <cell r="BI78">
            <v>62172.379458917829</v>
          </cell>
          <cell r="BJ78">
            <v>70124.239203821664</v>
          </cell>
        </row>
        <row r="79">
          <cell r="A79" t="str">
            <v>Тюменская</v>
          </cell>
          <cell r="J79">
            <v>5152</v>
          </cell>
          <cell r="K79">
            <v>300273589.21999985</v>
          </cell>
          <cell r="L79">
            <v>91124</v>
          </cell>
          <cell r="M79">
            <v>603852950.0400002</v>
          </cell>
          <cell r="N79">
            <v>6626.7168917080044</v>
          </cell>
          <cell r="O79">
            <v>58282.917162267055</v>
          </cell>
          <cell r="P79">
            <v>5.6538343356305691E-2</v>
          </cell>
          <cell r="Q79">
            <v>0.49726276769883998</v>
          </cell>
          <cell r="R79">
            <v>595682</v>
          </cell>
          <cell r="S79">
            <v>0.61189695172927838</v>
          </cell>
          <cell r="T79">
            <v>164693182.31080031</v>
          </cell>
          <cell r="U79">
            <v>14862</v>
          </cell>
          <cell r="V79">
            <v>770441054.43000007</v>
          </cell>
          <cell r="W79">
            <v>1272</v>
          </cell>
          <cell r="X79">
            <v>43480383.069999993</v>
          </cell>
          <cell r="Y79">
            <v>70046133.960000008</v>
          </cell>
          <cell r="Z79">
            <v>45412616.235855982</v>
          </cell>
          <cell r="AA79">
            <v>24633517.724144015</v>
          </cell>
          <cell r="AB79">
            <v>5669</v>
          </cell>
          <cell r="AC79">
            <v>323263385.53999996</v>
          </cell>
          <cell r="AD79">
            <v>92900</v>
          </cell>
          <cell r="AE79">
            <v>627139250.07000005</v>
          </cell>
          <cell r="AF79">
            <v>6636</v>
          </cell>
          <cell r="AG79">
            <v>429071187.42999989</v>
          </cell>
          <cell r="AH79">
            <v>94033</v>
          </cell>
          <cell r="AI79">
            <v>628488851.50999999</v>
          </cell>
          <cell r="AJ79">
            <v>-6.2604137443399849E-4</v>
          </cell>
          <cell r="AK79">
            <v>-1</v>
          </cell>
          <cell r="AL79">
            <v>51</v>
          </cell>
          <cell r="AM79">
            <v>-11077.533063724055</v>
          </cell>
          <cell r="AN79">
            <v>-0.15970964761086606</v>
          </cell>
          <cell r="AO79">
            <v>-16</v>
          </cell>
          <cell r="AP79">
            <v>25</v>
          </cell>
          <cell r="AQ79">
            <v>8.5587404117884541E-2</v>
          </cell>
          <cell r="AR79">
            <v>-4.4563433646042594E-2</v>
          </cell>
          <cell r="AS79">
            <v>-6</v>
          </cell>
          <cell r="AT79">
            <v>33</v>
          </cell>
          <cell r="AU79">
            <v>1.610982448044012</v>
          </cell>
          <cell r="AV79">
            <v>0.37724317605714974</v>
          </cell>
          <cell r="AW79">
            <v>38</v>
          </cell>
          <cell r="AX79">
            <v>68</v>
          </cell>
          <cell r="AY79">
            <v>-0.35420419779371426</v>
          </cell>
          <cell r="AZ79">
            <v>-28.293296407909796</v>
          </cell>
          <cell r="BA79">
            <v>8</v>
          </cell>
          <cell r="BB79">
            <v>-1.9117330462863295E-2</v>
          </cell>
          <cell r="BC79">
            <v>1.9117330462863295E-2</v>
          </cell>
          <cell r="BD79">
            <v>-25.441334768568357</v>
          </cell>
          <cell r="BE79">
            <v>52</v>
          </cell>
          <cell r="BF79">
            <v>237</v>
          </cell>
          <cell r="BH79" t="str">
            <v>Уральский федеральный округ</v>
          </cell>
          <cell r="BI79">
            <v>57022.999742458982</v>
          </cell>
          <cell r="BJ79">
            <v>64658.105399336935</v>
          </cell>
        </row>
        <row r="80">
          <cell r="A80" t="str">
            <v>Удмуртская</v>
          </cell>
          <cell r="J80">
            <v>4605</v>
          </cell>
          <cell r="K80">
            <v>233590799.38000003</v>
          </cell>
          <cell r="L80">
            <v>76412</v>
          </cell>
          <cell r="M80">
            <v>360565766.38000029</v>
          </cell>
          <cell r="N80">
            <v>4718.7060459090235</v>
          </cell>
          <cell r="O80">
            <v>50725.472178067321</v>
          </cell>
          <cell r="P80">
            <v>6.026540333978956E-2</v>
          </cell>
          <cell r="Q80">
            <v>0.64784519541386154</v>
          </cell>
          <cell r="R80">
            <v>541926</v>
          </cell>
          <cell r="S80">
            <v>0.56400320338939269</v>
          </cell>
          <cell r="T80">
            <v>44044840.732600182</v>
          </cell>
          <cell r="U80">
            <v>4987</v>
          </cell>
          <cell r="V80">
            <v>229175063.31</v>
          </cell>
          <cell r="W80">
            <v>446</v>
          </cell>
          <cell r="X80">
            <v>12393898.930000002</v>
          </cell>
          <cell r="Y80">
            <v>14309803.5</v>
          </cell>
          <cell r="Z80">
            <v>7340448.0100000016</v>
          </cell>
          <cell r="AA80">
            <v>6969355.4900000002</v>
          </cell>
          <cell r="AB80">
            <v>5252</v>
          </cell>
          <cell r="AC80">
            <v>235514509.42000002</v>
          </cell>
          <cell r="AD80">
            <v>74387</v>
          </cell>
          <cell r="AE80">
            <v>370463729.44</v>
          </cell>
          <cell r="AF80">
            <v>6941</v>
          </cell>
          <cell r="AG80">
            <v>353411509.54999989</v>
          </cell>
          <cell r="AH80">
            <v>77706</v>
          </cell>
          <cell r="AI80">
            <v>376446861.6024</v>
          </cell>
          <cell r="AJ80">
            <v>3.1010186090498701E-3</v>
          </cell>
          <cell r="AK80">
            <v>5</v>
          </cell>
          <cell r="AL80">
            <v>58</v>
          </cell>
          <cell r="AM80">
            <v>-18634.978047923789</v>
          </cell>
          <cell r="AN80">
            <v>-0.26866864311299976</v>
          </cell>
          <cell r="AO80">
            <v>-27</v>
          </cell>
          <cell r="AP80">
            <v>10</v>
          </cell>
          <cell r="AQ80">
            <v>8.943252456386605E-2</v>
          </cell>
          <cell r="AR80">
            <v>-4.0718313200061085E-2</v>
          </cell>
          <cell r="AS80">
            <v>-5</v>
          </cell>
          <cell r="AT80">
            <v>38</v>
          </cell>
          <cell r="AU80">
            <v>1.1545844920005328</v>
          </cell>
          <cell r="AV80">
            <v>-7.9154779986329471E-2</v>
          </cell>
          <cell r="AW80">
            <v>-8</v>
          </cell>
          <cell r="AX80">
            <v>30</v>
          </cell>
          <cell r="AY80">
            <v>-0.15864260335862135</v>
          </cell>
          <cell r="AZ80">
            <v>-12.672131577508914</v>
          </cell>
          <cell r="BA80">
            <v>28</v>
          </cell>
          <cell r="BB80">
            <v>2.7222498554855014E-2</v>
          </cell>
          <cell r="BC80">
            <v>-2.7222498554855014E-2</v>
          </cell>
          <cell r="BD80">
            <v>-48.611249277427504</v>
          </cell>
          <cell r="BE80">
            <v>30</v>
          </cell>
          <cell r="BF80">
            <v>194</v>
          </cell>
          <cell r="BH80" t="str">
            <v>Приволжский федеральный округ</v>
          </cell>
          <cell r="BI80">
            <v>44842.823575780661</v>
          </cell>
          <cell r="BJ80">
            <v>50916.51196513469</v>
          </cell>
        </row>
        <row r="81">
          <cell r="A81" t="str">
            <v>Ульяновская</v>
          </cell>
          <cell r="J81">
            <v>3953</v>
          </cell>
          <cell r="K81">
            <v>310907861.46999997</v>
          </cell>
          <cell r="L81">
            <v>68117</v>
          </cell>
          <cell r="M81">
            <v>366692962.04999989</v>
          </cell>
          <cell r="N81">
            <v>5383.2811493459767</v>
          </cell>
          <cell r="O81">
            <v>78651.115980268136</v>
          </cell>
          <cell r="P81">
            <v>5.803250289942305E-2</v>
          </cell>
          <cell r="Q81">
            <v>0.84786972657415383</v>
          </cell>
          <cell r="R81">
            <v>416599</v>
          </cell>
          <cell r="S81">
            <v>0.65402941437689477</v>
          </cell>
          <cell r="T81">
            <v>-28554280.691500068</v>
          </cell>
          <cell r="U81">
            <v>4451</v>
          </cell>
          <cell r="V81">
            <v>318743026.5</v>
          </cell>
          <cell r="W81">
            <v>400</v>
          </cell>
          <cell r="X81">
            <v>22095099.089999996</v>
          </cell>
          <cell r="Y81">
            <v>16174699.569999998</v>
          </cell>
          <cell r="Z81">
            <v>9799441.129999999</v>
          </cell>
          <cell r="AA81">
            <v>6375258.4399999985</v>
          </cell>
          <cell r="AB81">
            <v>4436</v>
          </cell>
          <cell r="AC81">
            <v>341368862.93000001</v>
          </cell>
          <cell r="AD81">
            <v>57993</v>
          </cell>
          <cell r="AE81">
            <v>340460667.29000002</v>
          </cell>
          <cell r="AF81">
            <v>5794</v>
          </cell>
          <cell r="AG81">
            <v>576095404.70000005</v>
          </cell>
          <cell r="AH81">
            <v>62331</v>
          </cell>
          <cell r="AI81">
            <v>350921273.64999986</v>
          </cell>
          <cell r="AJ81">
            <v>8.6811816868336E-4</v>
          </cell>
          <cell r="AK81">
            <v>2</v>
          </cell>
          <cell r="AL81">
            <v>53</v>
          </cell>
          <cell r="AM81">
            <v>9290.6657542770263</v>
          </cell>
          <cell r="AN81">
            <v>0.13394759872529749</v>
          </cell>
          <cell r="AO81">
            <v>13</v>
          </cell>
          <cell r="AP81">
            <v>67</v>
          </cell>
          <cell r="AQ81">
            <v>8.9867445517861161E-2</v>
          </cell>
          <cell r="AR81">
            <v>-4.0283392246065974E-2</v>
          </cell>
          <cell r="AS81">
            <v>-5</v>
          </cell>
          <cell r="AT81">
            <v>38</v>
          </cell>
          <cell r="AU81">
            <v>0.73204919806494528</v>
          </cell>
          <cell r="AV81">
            <v>-0.501690073921917</v>
          </cell>
          <cell r="AW81">
            <v>-50</v>
          </cell>
          <cell r="AX81">
            <v>5</v>
          </cell>
          <cell r="AY81">
            <v>0.10112951503136869</v>
          </cell>
          <cell r="AZ81">
            <v>8.0780729370041922</v>
          </cell>
          <cell r="BA81">
            <v>62</v>
          </cell>
          <cell r="BB81">
            <v>0.17457279326815306</v>
          </cell>
          <cell r="BC81">
            <v>-0.17457279326815306</v>
          </cell>
          <cell r="BD81">
            <v>-122.28639663407652</v>
          </cell>
          <cell r="BE81">
            <v>6</v>
          </cell>
          <cell r="BF81">
            <v>231</v>
          </cell>
          <cell r="BH81" t="str">
            <v>Приволжский федеральный округ</v>
          </cell>
          <cell r="BI81">
            <v>76954.207152840405</v>
          </cell>
          <cell r="BJ81">
            <v>99429.652174663453</v>
          </cell>
        </row>
        <row r="82">
          <cell r="A82" t="str">
            <v>Хабаровский</v>
          </cell>
          <cell r="J82">
            <v>4543</v>
          </cell>
          <cell r="K82">
            <v>329622539.50999999</v>
          </cell>
          <cell r="L82">
            <v>65694</v>
          </cell>
          <cell r="M82">
            <v>404742577.18000001</v>
          </cell>
          <cell r="N82">
            <v>6161.0280570523946</v>
          </cell>
          <cell r="O82">
            <v>72556.139007263919</v>
          </cell>
          <cell r="P82">
            <v>6.9153956221268298E-2</v>
          </cell>
          <cell r="Q82">
            <v>0.81440045622728718</v>
          </cell>
          <cell r="R82">
            <v>440874</v>
          </cell>
          <cell r="S82">
            <v>0.59603424107568148</v>
          </cell>
          <cell r="T82">
            <v>-17970755.081399977</v>
          </cell>
          <cell r="U82">
            <v>5532</v>
          </cell>
          <cell r="V82">
            <v>352768424.82999998</v>
          </cell>
          <cell r="W82">
            <v>535</v>
          </cell>
          <cell r="X82">
            <v>31441985.52</v>
          </cell>
          <cell r="Y82">
            <v>32099546.41</v>
          </cell>
          <cell r="Z82">
            <v>22791081.899999999</v>
          </cell>
          <cell r="AA82">
            <v>9308464.040000001</v>
          </cell>
          <cell r="AB82">
            <v>4269</v>
          </cell>
          <cell r="AC82">
            <v>270232143.68000001</v>
          </cell>
          <cell r="AD82">
            <v>68999</v>
          </cell>
          <cell r="AE82">
            <v>437484403.56000006</v>
          </cell>
          <cell r="AF82">
            <v>5154</v>
          </cell>
          <cell r="AG82">
            <v>405329317.43999988</v>
          </cell>
          <cell r="AH82">
            <v>68701</v>
          </cell>
          <cell r="AI82">
            <v>420186316.99999994</v>
          </cell>
          <cell r="AJ82">
            <v>1.1989571490528608E-2</v>
          </cell>
          <cell r="AK82">
            <v>21</v>
          </cell>
          <cell r="AL82">
            <v>79</v>
          </cell>
          <cell r="AM82">
            <v>3195.6887812728091</v>
          </cell>
          <cell r="AN82">
            <v>4.6073645295850514E-2</v>
          </cell>
          <cell r="AO82">
            <v>5</v>
          </cell>
          <cell r="AP82">
            <v>64</v>
          </cell>
          <cell r="AQ82">
            <v>9.6710050614605927E-2</v>
          </cell>
          <cell r="AR82">
            <v>-3.3440787149321208E-2</v>
          </cell>
          <cell r="AS82">
            <v>-4</v>
          </cell>
          <cell r="AT82">
            <v>46</v>
          </cell>
          <cell r="AU82">
            <v>1.020913465836365</v>
          </cell>
          <cell r="AV82">
            <v>-0.21282580615049729</v>
          </cell>
          <cell r="AW82">
            <v>-21</v>
          </cell>
          <cell r="AX82">
            <v>25</v>
          </cell>
          <cell r="AY82">
            <v>5.7662930165307991E-2</v>
          </cell>
          <cell r="AZ82">
            <v>4.6060277802405372</v>
          </cell>
          <cell r="BA82">
            <v>54</v>
          </cell>
          <cell r="BB82">
            <v>-4.7899244916592996E-2</v>
          </cell>
          <cell r="BC82">
            <v>4.7899244916592996E-2</v>
          </cell>
          <cell r="BD82">
            <v>-11.050377541703504</v>
          </cell>
          <cell r="BE82">
            <v>73</v>
          </cell>
          <cell r="BF82">
            <v>341</v>
          </cell>
          <cell r="BH82" t="str">
            <v>Дальневосточный федеральный округ</v>
          </cell>
          <cell r="BI82">
            <v>63301.040918247832</v>
          </cell>
          <cell r="BJ82">
            <v>78643.63939464491</v>
          </cell>
        </row>
        <row r="83">
          <cell r="A83" t="str">
            <v>Хакасия</v>
          </cell>
          <cell r="J83">
            <v>1646</v>
          </cell>
          <cell r="K83">
            <v>108131310.24999999</v>
          </cell>
          <cell r="L83">
            <v>29636</v>
          </cell>
          <cell r="M83">
            <v>107729575.78000002</v>
          </cell>
          <cell r="N83">
            <v>3635.091637872858</v>
          </cell>
          <cell r="O83">
            <v>65693.384113001201</v>
          </cell>
          <cell r="P83">
            <v>5.5540558779862331E-2</v>
          </cell>
          <cell r="Q83">
            <v>1.00372910101141</v>
          </cell>
          <cell r="R83">
            <v>201861</v>
          </cell>
          <cell r="S83">
            <v>0.58725558676515033</v>
          </cell>
          <cell r="T83">
            <v>-25179536.899399966</v>
          </cell>
          <cell r="U83">
            <v>1728</v>
          </cell>
          <cell r="V83">
            <v>94474970.699999988</v>
          </cell>
          <cell r="W83">
            <v>143</v>
          </cell>
          <cell r="X83">
            <v>6670213.7200000007</v>
          </cell>
          <cell r="Y83">
            <v>13067251.140000001</v>
          </cell>
          <cell r="Z83">
            <v>8916634.7800000012</v>
          </cell>
          <cell r="AA83">
            <v>4150616.3600000003</v>
          </cell>
          <cell r="AB83">
            <v>1867</v>
          </cell>
          <cell r="AC83">
            <v>94535379.839999989</v>
          </cell>
          <cell r="AD83">
            <v>31129</v>
          </cell>
          <cell r="AE83">
            <v>119404285.72999999</v>
          </cell>
          <cell r="AF83">
            <v>1884</v>
          </cell>
          <cell r="AG83">
            <v>141251683.25999996</v>
          </cell>
          <cell r="AH83">
            <v>30595</v>
          </cell>
          <cell r="AI83">
            <v>113020546.52999993</v>
          </cell>
          <cell r="AJ83">
            <v>-1.6238259508773584E-3</v>
          </cell>
          <cell r="AK83">
            <v>-3</v>
          </cell>
          <cell r="AL83">
            <v>47</v>
          </cell>
          <cell r="AM83">
            <v>-3667.066112989909</v>
          </cell>
          <cell r="AN83">
            <v>-5.2869698813110745E-2</v>
          </cell>
          <cell r="AO83">
            <v>-5</v>
          </cell>
          <cell r="AP83">
            <v>50</v>
          </cell>
          <cell r="AQ83">
            <v>8.2754629629629636E-2</v>
          </cell>
          <cell r="AR83">
            <v>-4.7396208134297499E-2</v>
          </cell>
          <cell r="AS83">
            <v>-6</v>
          </cell>
          <cell r="AT83">
            <v>33</v>
          </cell>
          <cell r="AU83">
            <v>1.959045345251696</v>
          </cell>
          <cell r="AV83">
            <v>0.72530607326483376</v>
          </cell>
          <cell r="AW83">
            <v>73</v>
          </cell>
          <cell r="AX83">
            <v>82</v>
          </cell>
          <cell r="AY83">
            <v>0.30354428702780512</v>
          </cell>
          <cell r="AZ83">
            <v>24.246659241478209</v>
          </cell>
          <cell r="BA83">
            <v>76</v>
          </cell>
          <cell r="BB83">
            <v>-4.7961707732339619E-2</v>
          </cell>
          <cell r="BC83">
            <v>4.7961707732339619E-2</v>
          </cell>
          <cell r="BD83">
            <v>-11.019146133830192</v>
          </cell>
          <cell r="BE83">
            <v>74</v>
          </cell>
          <cell r="BF83">
            <v>362</v>
          </cell>
          <cell r="BH83" t="str">
            <v>Сибирский федеральный округ</v>
          </cell>
          <cell r="BI83">
            <v>50634.911537225489</v>
          </cell>
          <cell r="BJ83">
            <v>74974.354171974497</v>
          </cell>
        </row>
        <row r="84">
          <cell r="A84" t="str">
            <v>Ханты-Мансийский Автономный округ - Югра</v>
          </cell>
          <cell r="J84">
            <v>6835</v>
          </cell>
          <cell r="K84">
            <v>405788117.44000012</v>
          </cell>
          <cell r="L84">
            <v>111383</v>
          </cell>
          <cell r="M84">
            <v>810251836.63000035</v>
          </cell>
          <cell r="N84">
            <v>7274.465911584356</v>
          </cell>
          <cell r="O84">
            <v>59369.146662765197</v>
          </cell>
          <cell r="P84">
            <v>6.1364840235942651E-2</v>
          </cell>
          <cell r="Q84">
            <v>0.50081727568524148</v>
          </cell>
          <cell r="R84">
            <v>740718</v>
          </cell>
          <cell r="S84">
            <v>0.60148666564063513</v>
          </cell>
          <cell r="T84">
            <v>218105796.76510018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9112</v>
          </cell>
          <cell r="AC84">
            <v>448451785.58000004</v>
          </cell>
          <cell r="AD84">
            <v>112689</v>
          </cell>
          <cell r="AE84">
            <v>847375207.01999998</v>
          </cell>
          <cell r="AF84">
            <v>8725</v>
          </cell>
          <cell r="AG84">
            <v>531667268.67000002</v>
          </cell>
          <cell r="AH84">
            <v>115309</v>
          </cell>
          <cell r="AI84">
            <v>855560570.67999983</v>
          </cell>
          <cell r="AJ84">
            <v>4.2004555052029616E-3</v>
          </cell>
          <cell r="AK84">
            <v>7</v>
          </cell>
          <cell r="AL84">
            <v>60</v>
          </cell>
          <cell r="AM84">
            <v>-9991.3035632259125</v>
          </cell>
          <cell r="AN84">
            <v>-0.14404900098935516</v>
          </cell>
          <cell r="AO84">
            <v>-14</v>
          </cell>
          <cell r="AP84">
            <v>31</v>
          </cell>
          <cell r="AQ84">
            <v>0</v>
          </cell>
          <cell r="AR84">
            <v>0</v>
          </cell>
          <cell r="AS84">
            <v>0</v>
          </cell>
          <cell r="AT84">
            <v>61</v>
          </cell>
          <cell r="AU84">
            <v>0</v>
          </cell>
          <cell r="AV84">
            <v>0</v>
          </cell>
          <cell r="AW84">
            <v>0</v>
          </cell>
          <cell r="AX84">
            <v>38</v>
          </cell>
          <cell r="AY84">
            <v>-0.34958795365553064</v>
          </cell>
          <cell r="AZ84">
            <v>-27.924557797508086</v>
          </cell>
          <cell r="BA84">
            <v>10</v>
          </cell>
          <cell r="BB84">
            <v>-1.1589418665530798E-2</v>
          </cell>
          <cell r="BC84">
            <v>1.1589418665530798E-2</v>
          </cell>
          <cell r="BD84">
            <v>-29.2052906672346</v>
          </cell>
          <cell r="BE84">
            <v>50</v>
          </cell>
          <cell r="BF84">
            <v>250</v>
          </cell>
          <cell r="BH84" t="str">
            <v>Уральский федеральный округ</v>
          </cell>
          <cell r="BI84">
            <v>49215.516415715545</v>
          </cell>
          <cell r="BJ84">
            <v>60936.076638395418</v>
          </cell>
        </row>
        <row r="85">
          <cell r="A85" t="str">
            <v>Челябинская</v>
          </cell>
          <cell r="J85">
            <v>13788</v>
          </cell>
          <cell r="K85">
            <v>947219325.17999971</v>
          </cell>
          <cell r="L85">
            <v>204658</v>
          </cell>
          <cell r="M85">
            <v>1267864179.0500002</v>
          </cell>
          <cell r="N85">
            <v>6195.0384497552022</v>
          </cell>
          <cell r="O85">
            <v>68698.819638816334</v>
          </cell>
          <cell r="P85">
            <v>6.7370931016622851E-2</v>
          </cell>
          <cell r="Q85">
            <v>0.74709842018704486</v>
          </cell>
          <cell r="R85">
            <v>1276125</v>
          </cell>
          <cell r="S85">
            <v>0.64149828582623181</v>
          </cell>
          <cell r="T85">
            <v>29036092.688500404</v>
          </cell>
          <cell r="U85">
            <v>15557</v>
          </cell>
          <cell r="V85">
            <v>922482660.96000004</v>
          </cell>
          <cell r="W85">
            <v>1773</v>
          </cell>
          <cell r="X85">
            <v>72534236.75999999</v>
          </cell>
          <cell r="Y85">
            <v>112697480.44</v>
          </cell>
          <cell r="Z85">
            <v>79292268.676592425</v>
          </cell>
          <cell r="AA85">
            <v>33405211.763407573</v>
          </cell>
          <cell r="AB85">
            <v>16902</v>
          </cell>
          <cell r="AC85">
            <v>1105514450.54</v>
          </cell>
          <cell r="AD85">
            <v>186410</v>
          </cell>
          <cell r="AE85">
            <v>1217953072.0200002</v>
          </cell>
          <cell r="AF85">
            <v>19714</v>
          </cell>
          <cell r="AG85">
            <v>1791802744.7599998</v>
          </cell>
          <cell r="AH85">
            <v>194801</v>
          </cell>
          <cell r="AI85">
            <v>1241303535.401</v>
          </cell>
          <cell r="AJ85">
            <v>1.0206546285883161E-2</v>
          </cell>
          <cell r="AK85">
            <v>18</v>
          </cell>
          <cell r="AL85">
            <v>76</v>
          </cell>
          <cell r="AM85">
            <v>-661.63058717477543</v>
          </cell>
          <cell r="AN85">
            <v>-9.5390180573949879E-3</v>
          </cell>
          <cell r="AO85">
            <v>-1</v>
          </cell>
          <cell r="AP85">
            <v>56</v>
          </cell>
          <cell r="AQ85">
            <v>0.1139679886867648</v>
          </cell>
          <cell r="AR85">
            <v>-1.6182849077162331E-2</v>
          </cell>
          <cell r="AS85">
            <v>-2</v>
          </cell>
          <cell r="AT85">
            <v>51</v>
          </cell>
          <cell r="AU85">
            <v>1.5537142937464337</v>
          </cell>
          <cell r="AV85">
            <v>0.31997502175957138</v>
          </cell>
          <cell r="AW85">
            <v>32</v>
          </cell>
          <cell r="AX85">
            <v>65</v>
          </cell>
          <cell r="AY85">
            <v>-2.9742311445396297E-2</v>
          </cell>
          <cell r="AZ85">
            <v>-2.3757709220347891</v>
          </cell>
          <cell r="BA85">
            <v>42</v>
          </cell>
          <cell r="BB85">
            <v>9.7891744005149939E-2</v>
          </cell>
          <cell r="BC85">
            <v>-9.7891744005149939E-2</v>
          </cell>
          <cell r="BD85">
            <v>-83.945872002574973</v>
          </cell>
          <cell r="BE85">
            <v>18</v>
          </cell>
          <cell r="BF85">
            <v>308</v>
          </cell>
          <cell r="BH85" t="str">
            <v>Уральский федеральный округ</v>
          </cell>
          <cell r="BI85">
            <v>65407.31573423263</v>
          </cell>
          <cell r="BJ85">
            <v>90889.862268438665</v>
          </cell>
          <cell r="BK85" t="str">
            <v>*</v>
          </cell>
        </row>
        <row r="86">
          <cell r="A86" t="str">
            <v>Чеченская</v>
          </cell>
          <cell r="J86">
            <v>1535</v>
          </cell>
          <cell r="K86">
            <v>139820594.85999998</v>
          </cell>
          <cell r="L86">
            <v>44240</v>
          </cell>
          <cell r="M86">
            <v>156312995.55000004</v>
          </cell>
          <cell r="N86">
            <v>3533.2955594484638</v>
          </cell>
          <cell r="O86">
            <v>91088.335413680776</v>
          </cell>
          <cell r="P86">
            <v>3.4697106690777579E-2</v>
          </cell>
          <cell r="Q86">
            <v>0.89449117373785714</v>
          </cell>
          <cell r="R86">
            <v>319547</v>
          </cell>
          <cell r="S86">
            <v>0.55378395040479178</v>
          </cell>
          <cell r="T86">
            <v>-19459588.286499947</v>
          </cell>
          <cell r="U86">
            <v>1477</v>
          </cell>
          <cell r="V86">
            <v>114755599.34</v>
          </cell>
          <cell r="W86">
            <v>91</v>
          </cell>
          <cell r="X86">
            <v>6455427.54</v>
          </cell>
          <cell r="Y86">
            <v>9117444.25</v>
          </cell>
          <cell r="Z86">
            <v>7436257.25</v>
          </cell>
          <cell r="AA86">
            <v>1681187</v>
          </cell>
          <cell r="AB86">
            <v>1097</v>
          </cell>
          <cell r="AC86">
            <v>87406138.63000001</v>
          </cell>
          <cell r="AD86">
            <v>43064</v>
          </cell>
          <cell r="AE86">
            <v>144424436.46000001</v>
          </cell>
          <cell r="AF86">
            <v>1772</v>
          </cell>
          <cell r="AG86">
            <v>209722230.88999999</v>
          </cell>
          <cell r="AH86">
            <v>46749</v>
          </cell>
          <cell r="AI86">
            <v>183996000.25000012</v>
          </cell>
          <cell r="AJ86">
            <v>-2.246727803996211E-2</v>
          </cell>
          <cell r="AK86">
            <v>-39</v>
          </cell>
          <cell r="AL86">
            <v>6</v>
          </cell>
          <cell r="AM86">
            <v>21727.885187689666</v>
          </cell>
          <cell r="AN86">
            <v>0.31326044045123108</v>
          </cell>
          <cell r="AO86">
            <v>31</v>
          </cell>
          <cell r="AP86">
            <v>74</v>
          </cell>
          <cell r="AQ86">
            <v>6.1611374407582936E-2</v>
          </cell>
          <cell r="AR86">
            <v>-6.8539463356344199E-2</v>
          </cell>
          <cell r="AS86">
            <v>-9</v>
          </cell>
          <cell r="AT86">
            <v>22</v>
          </cell>
          <cell r="AU86">
            <v>1.4123687693038531</v>
          </cell>
          <cell r="AV86">
            <v>0.17862949731699085</v>
          </cell>
          <cell r="AW86">
            <v>18</v>
          </cell>
          <cell r="AX86">
            <v>55</v>
          </cell>
          <cell r="AY86">
            <v>0.16167684901020407</v>
          </cell>
          <cell r="AZ86">
            <v>12.914502537902328</v>
          </cell>
          <cell r="BA86">
            <v>66</v>
          </cell>
          <cell r="BB86">
            <v>2.7308192457737322E-2</v>
          </cell>
          <cell r="BC86">
            <v>-2.7308192457737322E-2</v>
          </cell>
          <cell r="BD86">
            <v>-48.654096228868667</v>
          </cell>
          <cell r="BE86">
            <v>29</v>
          </cell>
          <cell r="BF86">
            <v>252</v>
          </cell>
          <cell r="BH86" t="str">
            <v>Северо-Кавказский федеральный округ</v>
          </cell>
          <cell r="BI86">
            <v>79677.428103919796</v>
          </cell>
          <cell r="BJ86">
            <v>118353.40343679457</v>
          </cell>
        </row>
        <row r="87">
          <cell r="A87" t="str">
            <v>Чувашская</v>
          </cell>
          <cell r="J87">
            <v>3802</v>
          </cell>
          <cell r="K87">
            <v>174149243.65000004</v>
          </cell>
          <cell r="L87">
            <v>52321</v>
          </cell>
          <cell r="M87">
            <v>273297341.95999998</v>
          </cell>
          <cell r="N87">
            <v>5223.4732126679528</v>
          </cell>
          <cell r="O87">
            <v>45804.640623356136</v>
          </cell>
          <cell r="P87">
            <v>7.2666806827086636E-2</v>
          </cell>
          <cell r="Q87">
            <v>0.63721528501176805</v>
          </cell>
          <cell r="R87">
            <v>318596</v>
          </cell>
          <cell r="S87">
            <v>0.6568946251679243</v>
          </cell>
          <cell r="T87">
            <v>36289709.659199953</v>
          </cell>
          <cell r="U87">
            <v>4527</v>
          </cell>
          <cell r="V87">
            <v>187176973.94</v>
          </cell>
          <cell r="W87">
            <v>220</v>
          </cell>
          <cell r="X87">
            <v>6824250.8499999996</v>
          </cell>
          <cell r="Y87">
            <v>6938554.29</v>
          </cell>
          <cell r="Z87">
            <v>4295563.9899999993</v>
          </cell>
          <cell r="AA87">
            <v>2642990.3000000003</v>
          </cell>
          <cell r="AB87">
            <v>4594</v>
          </cell>
          <cell r="AC87">
            <v>204981244.24000001</v>
          </cell>
          <cell r="AD87">
            <v>49828</v>
          </cell>
          <cell r="AE87">
            <v>278666678.80000001</v>
          </cell>
          <cell r="AF87">
            <v>5502</v>
          </cell>
          <cell r="AG87">
            <v>308287861.43000013</v>
          </cell>
          <cell r="AH87">
            <v>52410</v>
          </cell>
          <cell r="AI87">
            <v>283213446.97660011</v>
          </cell>
          <cell r="AJ87">
            <v>1.5502422096346946E-2</v>
          </cell>
          <cell r="AK87">
            <v>27</v>
          </cell>
          <cell r="AL87">
            <v>84</v>
          </cell>
          <cell r="AM87">
            <v>-23555.809602634974</v>
          </cell>
          <cell r="AN87">
            <v>-0.33961442761523508</v>
          </cell>
          <cell r="AO87">
            <v>-34</v>
          </cell>
          <cell r="AP87">
            <v>3</v>
          </cell>
          <cell r="AQ87">
            <v>4.8597305058537661E-2</v>
          </cell>
          <cell r="AR87">
            <v>-8.1553532705389481E-2</v>
          </cell>
          <cell r="AS87">
            <v>-10</v>
          </cell>
          <cell r="AT87">
            <v>17</v>
          </cell>
          <cell r="AU87">
            <v>1.0167495953053953</v>
          </cell>
          <cell r="AV87">
            <v>-0.21698967668146696</v>
          </cell>
          <cell r="AW87">
            <v>-22</v>
          </cell>
          <cell r="AX87">
            <v>22</v>
          </cell>
          <cell r="AY87">
            <v>-0.1724476818028986</v>
          </cell>
          <cell r="AZ87">
            <v>-13.774860395493899</v>
          </cell>
          <cell r="BA87">
            <v>24</v>
          </cell>
          <cell r="BB87">
            <v>5.0032110459982342E-2</v>
          </cell>
          <cell r="BC87">
            <v>-5.0032110459982342E-2</v>
          </cell>
          <cell r="BD87">
            <v>-60.016055229991174</v>
          </cell>
          <cell r="BE87">
            <v>25</v>
          </cell>
          <cell r="BF87">
            <v>175</v>
          </cell>
          <cell r="BH87" t="str">
            <v>Приволжский федеральный округ</v>
          </cell>
          <cell r="BI87">
            <v>44619.339190248153</v>
          </cell>
          <cell r="BJ87">
            <v>56031.963182479121</v>
          </cell>
        </row>
        <row r="88">
          <cell r="A88" t="str">
            <v>Чукотский</v>
          </cell>
          <cell r="J88">
            <v>61</v>
          </cell>
          <cell r="K88">
            <v>3484830.89</v>
          </cell>
          <cell r="L88">
            <v>1529</v>
          </cell>
          <cell r="M88">
            <v>5867229.9300000006</v>
          </cell>
          <cell r="N88">
            <v>3837.2988423806414</v>
          </cell>
          <cell r="O88">
            <v>57128.37524590164</v>
          </cell>
          <cell r="P88">
            <v>3.9895356442119029E-2</v>
          </cell>
          <cell r="Q88">
            <v>0.59394823989793766</v>
          </cell>
          <cell r="R88">
            <v>11376</v>
          </cell>
          <cell r="S88">
            <v>0.53762306610407873</v>
          </cell>
          <cell r="T88">
            <v>1032936.1561000007</v>
          </cell>
          <cell r="U88">
            <v>55</v>
          </cell>
          <cell r="V88">
            <v>2892664.53</v>
          </cell>
          <cell r="W88">
            <v>5</v>
          </cell>
          <cell r="X88">
            <v>160600</v>
          </cell>
          <cell r="Y88">
            <v>218587.82</v>
          </cell>
          <cell r="Z88">
            <v>10000</v>
          </cell>
          <cell r="AA88">
            <v>208587.82</v>
          </cell>
          <cell r="AB88">
            <v>43</v>
          </cell>
          <cell r="AC88">
            <v>2548747.37</v>
          </cell>
          <cell r="AD88">
            <v>1586</v>
          </cell>
          <cell r="AE88">
            <v>6383108.3699999992</v>
          </cell>
          <cell r="AF88">
            <v>51</v>
          </cell>
          <cell r="AG88">
            <v>4271180.1100000003</v>
          </cell>
          <cell r="AH88">
            <v>1572</v>
          </cell>
          <cell r="AI88">
            <v>5981360.1000000024</v>
          </cell>
          <cell r="AJ88">
            <v>-1.7269028288620661E-2</v>
          </cell>
          <cell r="AK88">
            <v>-30</v>
          </cell>
          <cell r="AL88">
            <v>9</v>
          </cell>
          <cell r="AM88">
            <v>-12232.07498008947</v>
          </cell>
          <cell r="AN88">
            <v>-0.17635518426184901</v>
          </cell>
          <cell r="AO88">
            <v>-18</v>
          </cell>
          <cell r="AP88">
            <v>22</v>
          </cell>
          <cell r="AQ88">
            <v>9.0909090909090912E-2</v>
          </cell>
          <cell r="AR88">
            <v>-3.9241746854836224E-2</v>
          </cell>
          <cell r="AS88">
            <v>-5</v>
          </cell>
          <cell r="AT88">
            <v>38</v>
          </cell>
          <cell r="AU88">
            <v>1.3610698630136986</v>
          </cell>
          <cell r="AV88">
            <v>0.1273305910268363</v>
          </cell>
          <cell r="AW88">
            <v>13</v>
          </cell>
          <cell r="AX88">
            <v>49</v>
          </cell>
          <cell r="AY88">
            <v>-0.22863864948319801</v>
          </cell>
          <cell r="AZ88">
            <v>-18.263310035359247</v>
          </cell>
          <cell r="BA88">
            <v>16</v>
          </cell>
          <cell r="BB88">
            <v>-3.5939470365699874E-2</v>
          </cell>
          <cell r="BC88">
            <v>3.5939470365699874E-2</v>
          </cell>
          <cell r="BD88">
            <v>-17.030264817150066</v>
          </cell>
          <cell r="BE88">
            <v>63</v>
          </cell>
          <cell r="BF88">
            <v>197</v>
          </cell>
          <cell r="BH88" t="str">
            <v>Дальневосточный федеральный округ</v>
          </cell>
          <cell r="BI88">
            <v>59273.19465116279</v>
          </cell>
          <cell r="BJ88">
            <v>83748.629607843148</v>
          </cell>
        </row>
        <row r="89">
          <cell r="A89" t="str">
            <v>Ямало-Ненецкий</v>
          </cell>
          <cell r="J89">
            <v>1754</v>
          </cell>
          <cell r="K89">
            <v>94216830.569999993</v>
          </cell>
          <cell r="L89">
            <v>36344</v>
          </cell>
          <cell r="M89">
            <v>232745513.30000001</v>
          </cell>
          <cell r="N89">
            <v>6403.9597540171699</v>
          </cell>
          <cell r="O89">
            <v>53715.410815279356</v>
          </cell>
          <cell r="P89">
            <v>4.8261060972925381E-2</v>
          </cell>
          <cell r="Q89">
            <v>0.40480621617207341</v>
          </cell>
          <cell r="R89">
            <v>229084</v>
          </cell>
          <cell r="S89">
            <v>0.63459691641493954</v>
          </cell>
          <cell r="T89">
            <v>84997214.671000034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1897</v>
          </cell>
          <cell r="AC89">
            <v>104426196.97999999</v>
          </cell>
          <cell r="AD89">
            <v>37883</v>
          </cell>
          <cell r="AE89">
            <v>250526489.09</v>
          </cell>
          <cell r="AF89">
            <v>2033</v>
          </cell>
          <cell r="AG89">
            <v>133846376.27000004</v>
          </cell>
          <cell r="AH89">
            <v>39012</v>
          </cell>
          <cell r="AI89">
            <v>252572792.57000002</v>
          </cell>
          <cell r="AJ89">
            <v>-8.903323757814309E-3</v>
          </cell>
          <cell r="AK89">
            <v>-16</v>
          </cell>
          <cell r="AL89">
            <v>21</v>
          </cell>
          <cell r="AM89">
            <v>-15645.039410711754</v>
          </cell>
          <cell r="AN89">
            <v>-0.22556138778997087</v>
          </cell>
          <cell r="AO89">
            <v>-23</v>
          </cell>
          <cell r="AP89">
            <v>15</v>
          </cell>
          <cell r="AQ89">
            <v>0</v>
          </cell>
          <cell r="AR89">
            <v>0</v>
          </cell>
          <cell r="AS89">
            <v>0</v>
          </cell>
          <cell r="AT89">
            <v>61</v>
          </cell>
          <cell r="AU89">
            <v>0</v>
          </cell>
          <cell r="AV89">
            <v>0</v>
          </cell>
          <cell r="AW89">
            <v>0</v>
          </cell>
          <cell r="AX89">
            <v>38</v>
          </cell>
          <cell r="AY89">
            <v>-0.47427764133496964</v>
          </cell>
          <cell r="AZ89">
            <v>-37.88458174555479</v>
          </cell>
          <cell r="BA89">
            <v>3</v>
          </cell>
          <cell r="BB89">
            <v>-4.0625082490827018E-2</v>
          </cell>
          <cell r="BC89">
            <v>4.0625082490827018E-2</v>
          </cell>
          <cell r="BD89">
            <v>-14.687458754586494</v>
          </cell>
          <cell r="BE89">
            <v>67</v>
          </cell>
          <cell r="BF89">
            <v>205</v>
          </cell>
          <cell r="BH89" t="str">
            <v>Уральский федеральный округ</v>
          </cell>
          <cell r="BI89">
            <v>55048.074317343169</v>
          </cell>
          <cell r="BJ89">
            <v>65836.879621249405</v>
          </cell>
        </row>
        <row r="90">
          <cell r="A90" t="str">
            <v>Ярославская</v>
          </cell>
          <cell r="J90">
            <v>3967</v>
          </cell>
          <cell r="K90">
            <v>247451627.74000007</v>
          </cell>
          <cell r="L90">
            <v>61293</v>
          </cell>
          <cell r="M90">
            <v>311311978.46999979</v>
          </cell>
          <cell r="N90">
            <v>5079.078825803922</v>
          </cell>
          <cell r="O90">
            <v>62377.521487269994</v>
          </cell>
          <cell r="P90">
            <v>6.4721909516584269E-2</v>
          </cell>
          <cell r="Q90">
            <v>0.79486703003253134</v>
          </cell>
          <cell r="R90">
            <v>412985</v>
          </cell>
          <cell r="S90">
            <v>0.59365836531593152</v>
          </cell>
          <cell r="T90">
            <v>-7741404.318100214</v>
          </cell>
          <cell r="U90">
            <v>4306</v>
          </cell>
          <cell r="V90">
            <v>210458144.04000002</v>
          </cell>
          <cell r="W90">
            <v>679</v>
          </cell>
          <cell r="X90">
            <v>20878734.909999996</v>
          </cell>
          <cell r="Y90">
            <v>26898686.380000003</v>
          </cell>
          <cell r="Z90">
            <v>15250687.47085765</v>
          </cell>
          <cell r="AA90">
            <v>11647998.909142355</v>
          </cell>
          <cell r="AB90">
            <v>4559</v>
          </cell>
          <cell r="AC90">
            <v>256475630.33000001</v>
          </cell>
          <cell r="AD90">
            <v>63246</v>
          </cell>
          <cell r="AE90">
            <v>338410359.75999999</v>
          </cell>
          <cell r="AF90">
            <v>5089</v>
          </cell>
          <cell r="AG90">
            <v>348341069.57000011</v>
          </cell>
          <cell r="AH90">
            <v>62276</v>
          </cell>
          <cell r="AI90">
            <v>327774986.08000004</v>
          </cell>
          <cell r="AJ90">
            <v>7.5575247858445799E-3</v>
          </cell>
          <cell r="AK90">
            <v>13</v>
          </cell>
          <cell r="AL90">
            <v>71</v>
          </cell>
          <cell r="AM90">
            <v>-6982.9287387211152</v>
          </cell>
          <cell r="AN90">
            <v>-0.10067594307662719</v>
          </cell>
          <cell r="AO90">
            <v>-10</v>
          </cell>
          <cell r="AP90">
            <v>40</v>
          </cell>
          <cell r="AQ90">
            <v>0.15768694844403158</v>
          </cell>
          <cell r="AR90">
            <v>2.7536110680104448E-2</v>
          </cell>
          <cell r="AS90">
            <v>3</v>
          </cell>
          <cell r="AT90">
            <v>65</v>
          </cell>
          <cell r="AU90">
            <v>1.2883293214818641</v>
          </cell>
          <cell r="AV90">
            <v>5.4590049495001791E-2</v>
          </cell>
          <cell r="AW90">
            <v>5</v>
          </cell>
          <cell r="AX90">
            <v>43</v>
          </cell>
          <cell r="AY90">
            <v>3.2294844198092587E-2</v>
          </cell>
          <cell r="AZ90">
            <v>2.5796633835380098</v>
          </cell>
          <cell r="BA90">
            <v>49</v>
          </cell>
          <cell r="BB90">
            <v>-3.0879423204629542E-2</v>
          </cell>
          <cell r="BC90">
            <v>3.0879423204629542E-2</v>
          </cell>
          <cell r="BD90">
            <v>-19.560288397685234</v>
          </cell>
          <cell r="BE90">
            <v>62</v>
          </cell>
          <cell r="BF90">
            <v>330</v>
          </cell>
          <cell r="BH90" t="str">
            <v>Центральный федеральный округ</v>
          </cell>
          <cell r="BI90">
            <v>56256.992833954821</v>
          </cell>
          <cell r="BJ90">
            <v>68449.807343289474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workbookViewId="0">
      <selection activeCell="M4" sqref="M4"/>
    </sheetView>
  </sheetViews>
  <sheetFormatPr defaultRowHeight="15" x14ac:dyDescent="0.25"/>
  <cols>
    <col min="2" max="2" width="20.140625" customWidth="1"/>
    <col min="3" max="3" width="7" bestFit="1" customWidth="1"/>
    <col min="4" max="4" width="12" bestFit="1" customWidth="1"/>
    <col min="5" max="5" width="8.5703125" bestFit="1" customWidth="1"/>
    <col min="6" max="6" width="12" bestFit="1" customWidth="1"/>
    <col min="11" max="11" width="15.7109375" bestFit="1" customWidth="1"/>
    <col min="12" max="12" width="12" bestFit="1" customWidth="1"/>
  </cols>
  <sheetData>
    <row r="1" spans="1:13" x14ac:dyDescent="0.25">
      <c r="A1">
        <v>1</v>
      </c>
      <c r="B1">
        <v>2</v>
      </c>
      <c r="C1">
        <v>3</v>
      </c>
    </row>
    <row r="2" spans="1:13" x14ac:dyDescent="0.25">
      <c r="A2">
        <v>0</v>
      </c>
      <c r="B2" t="s">
        <v>1</v>
      </c>
      <c r="C2">
        <v>4900</v>
      </c>
      <c r="D2">
        <v>617660016.78999996</v>
      </c>
      <c r="E2" s="6">
        <v>62242</v>
      </c>
      <c r="F2">
        <v>412333063.29000002</v>
      </c>
      <c r="J2">
        <f>D:D/C:C</f>
        <v>126053.0646510204</v>
      </c>
    </row>
    <row r="3" spans="1:13" x14ac:dyDescent="0.25">
      <c r="A3">
        <v>0</v>
      </c>
      <c r="B3" t="s">
        <v>2</v>
      </c>
      <c r="C3">
        <v>1013</v>
      </c>
      <c r="D3">
        <v>54976565.729999997</v>
      </c>
      <c r="E3">
        <v>33848</v>
      </c>
      <c r="F3">
        <v>127563356.73999999</v>
      </c>
    </row>
    <row r="4" spans="1:13" x14ac:dyDescent="0.25">
      <c r="A4">
        <v>0</v>
      </c>
      <c r="B4" t="s">
        <v>3</v>
      </c>
      <c r="C4">
        <v>18867</v>
      </c>
      <c r="D4">
        <v>1076798634.9300001</v>
      </c>
      <c r="E4">
        <v>424417</v>
      </c>
      <c r="F4">
        <v>1800606960.9400001</v>
      </c>
      <c r="J4">
        <f>SUM(C:C)</f>
        <v>1530035</v>
      </c>
      <c r="K4" s="6">
        <f>SUM(D:D)</f>
        <v>105796188214.90994</v>
      </c>
      <c r="L4">
        <f>SUM(E:E)</f>
        <v>28416071</v>
      </c>
      <c r="M4">
        <f>SUM(F:F)</f>
        <v>167536066099.31082</v>
      </c>
    </row>
    <row r="5" spans="1:13" x14ac:dyDescent="0.25">
      <c r="A5">
        <v>0</v>
      </c>
      <c r="B5" t="s">
        <v>4</v>
      </c>
      <c r="C5">
        <v>8181</v>
      </c>
      <c r="D5">
        <v>694455347.61000001</v>
      </c>
      <c r="E5">
        <v>131863</v>
      </c>
      <c r="F5">
        <v>793261694.92999995</v>
      </c>
    </row>
    <row r="6" spans="1:13" x14ac:dyDescent="0.25">
      <c r="A6">
        <v>0</v>
      </c>
      <c r="B6" t="s">
        <v>5</v>
      </c>
      <c r="C6">
        <v>11741</v>
      </c>
      <c r="D6">
        <v>789334341.29999995</v>
      </c>
      <c r="E6">
        <v>174895</v>
      </c>
      <c r="F6">
        <v>1060703087.9400001</v>
      </c>
    </row>
    <row r="7" spans="1:13" x14ac:dyDescent="0.25">
      <c r="A7">
        <v>0</v>
      </c>
      <c r="B7" t="s">
        <v>6</v>
      </c>
      <c r="C7">
        <v>8866</v>
      </c>
      <c r="D7">
        <v>497543061.85000002</v>
      </c>
      <c r="E7">
        <v>151719</v>
      </c>
      <c r="F7">
        <v>762219741.84000003</v>
      </c>
    </row>
    <row r="8" spans="1:13" x14ac:dyDescent="0.25">
      <c r="A8">
        <v>0</v>
      </c>
      <c r="B8" t="s">
        <v>7</v>
      </c>
      <c r="C8">
        <v>30</v>
      </c>
      <c r="D8">
        <v>1902650.56</v>
      </c>
      <c r="E8">
        <v>1891</v>
      </c>
      <c r="F8">
        <v>5503378.4699999997</v>
      </c>
    </row>
    <row r="9" spans="1:13" x14ac:dyDescent="0.25">
      <c r="A9">
        <v>0</v>
      </c>
      <c r="B9" t="s">
        <v>8</v>
      </c>
      <c r="C9">
        <v>40631</v>
      </c>
      <c r="D9">
        <v>3101832205.3499999</v>
      </c>
      <c r="E9">
        <v>645111</v>
      </c>
      <c r="F9">
        <v>3564297463.0700002</v>
      </c>
      <c r="J9">
        <f>K4/J4</f>
        <v>69146.253657537207</v>
      </c>
    </row>
    <row r="10" spans="1:13" x14ac:dyDescent="0.25">
      <c r="A10">
        <v>0</v>
      </c>
      <c r="B10" t="s">
        <v>9</v>
      </c>
      <c r="C10">
        <v>15354</v>
      </c>
      <c r="D10">
        <v>808229236.19000006</v>
      </c>
      <c r="E10">
        <v>325190</v>
      </c>
      <c r="F10">
        <v>1449596714.6400001</v>
      </c>
    </row>
    <row r="11" spans="1:13" x14ac:dyDescent="0.25">
      <c r="A11">
        <v>0</v>
      </c>
      <c r="B11" t="s">
        <v>10</v>
      </c>
      <c r="C11">
        <v>9206</v>
      </c>
      <c r="D11">
        <v>587533072.28999996</v>
      </c>
      <c r="E11">
        <v>205432</v>
      </c>
      <c r="F11">
        <v>912421467.42999995</v>
      </c>
    </row>
    <row r="12" spans="1:13" x14ac:dyDescent="0.25">
      <c r="A12">
        <v>0</v>
      </c>
      <c r="B12" t="s">
        <v>11</v>
      </c>
      <c r="C12">
        <v>7321</v>
      </c>
      <c r="D12">
        <v>570335394.75</v>
      </c>
      <c r="E12">
        <v>130212</v>
      </c>
      <c r="F12">
        <v>521030201.25</v>
      </c>
    </row>
    <row r="13" spans="1:13" x14ac:dyDescent="0.25">
      <c r="A13">
        <v>0</v>
      </c>
      <c r="B13" t="s">
        <v>12</v>
      </c>
      <c r="C13">
        <v>13966</v>
      </c>
      <c r="D13">
        <v>771452942.48000002</v>
      </c>
      <c r="E13">
        <v>262200</v>
      </c>
      <c r="F13">
        <v>1336555809.3800001</v>
      </c>
    </row>
    <row r="14" spans="1:13" x14ac:dyDescent="0.25">
      <c r="A14">
        <v>0</v>
      </c>
      <c r="B14" t="s">
        <v>13</v>
      </c>
      <c r="C14">
        <v>33175</v>
      </c>
      <c r="D14">
        <v>2655399961.8499999</v>
      </c>
      <c r="E14">
        <v>335613</v>
      </c>
      <c r="F14">
        <v>1626836525.5899999</v>
      </c>
    </row>
    <row r="15" spans="1:13" x14ac:dyDescent="0.25">
      <c r="A15">
        <v>0</v>
      </c>
      <c r="B15" t="s">
        <v>14</v>
      </c>
      <c r="C15">
        <v>13774</v>
      </c>
      <c r="D15">
        <v>675406982.16999996</v>
      </c>
      <c r="E15">
        <v>245164</v>
      </c>
      <c r="F15">
        <v>1319600621.75</v>
      </c>
    </row>
    <row r="16" spans="1:13" x14ac:dyDescent="0.25">
      <c r="A16">
        <v>0</v>
      </c>
      <c r="B16" t="s">
        <v>15</v>
      </c>
      <c r="C16">
        <v>22773</v>
      </c>
      <c r="D16">
        <v>1723707961.26</v>
      </c>
      <c r="E16">
        <v>437205</v>
      </c>
      <c r="F16">
        <v>2346711337.7199998</v>
      </c>
    </row>
    <row r="17" spans="1:6" x14ac:dyDescent="0.25">
      <c r="A17">
        <v>0</v>
      </c>
      <c r="B17" t="s">
        <v>16</v>
      </c>
      <c r="C17">
        <v>16247</v>
      </c>
      <c r="D17">
        <v>1247853653.1300001</v>
      </c>
      <c r="E17">
        <v>272091</v>
      </c>
      <c r="F17">
        <v>1223283091.1800001</v>
      </c>
    </row>
    <row r="18" spans="1:6" x14ac:dyDescent="0.25">
      <c r="A18">
        <v>0</v>
      </c>
      <c r="B18" t="s">
        <v>17</v>
      </c>
      <c r="C18">
        <v>819</v>
      </c>
      <c r="D18">
        <v>57913390.719999999</v>
      </c>
      <c r="E18">
        <v>29131</v>
      </c>
      <c r="F18">
        <v>90732041.829999998</v>
      </c>
    </row>
    <row r="19" spans="1:6" x14ac:dyDescent="0.25">
      <c r="A19">
        <v>0</v>
      </c>
      <c r="B19" t="s">
        <v>18</v>
      </c>
      <c r="C19">
        <v>4223</v>
      </c>
      <c r="D19">
        <v>270517951.38999999</v>
      </c>
      <c r="E19">
        <v>178347</v>
      </c>
      <c r="F19">
        <v>529995016.88</v>
      </c>
    </row>
    <row r="20" spans="1:6" x14ac:dyDescent="0.25">
      <c r="A20">
        <v>0</v>
      </c>
      <c r="B20" t="s">
        <v>19</v>
      </c>
      <c r="C20">
        <v>9377</v>
      </c>
      <c r="D20">
        <v>1074782129.9000001</v>
      </c>
      <c r="E20">
        <v>119611</v>
      </c>
      <c r="F20">
        <v>693517988.52999997</v>
      </c>
    </row>
    <row r="21" spans="1:6" x14ac:dyDescent="0.25">
      <c r="A21">
        <v>0</v>
      </c>
      <c r="B21" t="s">
        <v>20</v>
      </c>
      <c r="C21">
        <v>1341</v>
      </c>
      <c r="D21">
        <v>149360003.44999999</v>
      </c>
      <c r="E21">
        <v>27612</v>
      </c>
      <c r="F21">
        <v>95854435.180000007</v>
      </c>
    </row>
    <row r="22" spans="1:6" x14ac:dyDescent="0.25">
      <c r="A22">
        <v>0</v>
      </c>
      <c r="B22" t="s">
        <v>21</v>
      </c>
      <c r="C22">
        <v>21017</v>
      </c>
      <c r="D22">
        <v>1371101360.6500001</v>
      </c>
      <c r="E22">
        <v>438852</v>
      </c>
      <c r="F22">
        <v>2081985549.49</v>
      </c>
    </row>
    <row r="23" spans="1:6" x14ac:dyDescent="0.25">
      <c r="A23">
        <v>0</v>
      </c>
      <c r="B23" t="s">
        <v>22</v>
      </c>
      <c r="C23">
        <v>4944</v>
      </c>
      <c r="D23">
        <v>402873582.23000002</v>
      </c>
      <c r="E23">
        <v>94302</v>
      </c>
      <c r="F23">
        <v>431403737.74000001</v>
      </c>
    </row>
    <row r="24" spans="1:6" x14ac:dyDescent="0.25">
      <c r="A24">
        <v>0</v>
      </c>
      <c r="B24" t="s">
        <v>23</v>
      </c>
      <c r="C24">
        <v>8213</v>
      </c>
      <c r="D24">
        <v>425028311.39999998</v>
      </c>
      <c r="E24">
        <v>216592</v>
      </c>
      <c r="F24">
        <v>917017359.27999997</v>
      </c>
    </row>
    <row r="25" spans="1:6" x14ac:dyDescent="0.25">
      <c r="A25">
        <v>0</v>
      </c>
      <c r="B25" t="s">
        <v>24</v>
      </c>
      <c r="C25">
        <v>1548</v>
      </c>
      <c r="D25">
        <v>125010522</v>
      </c>
      <c r="E25">
        <v>30243</v>
      </c>
      <c r="F25">
        <v>127696158.81999999</v>
      </c>
    </row>
    <row r="26" spans="1:6" x14ac:dyDescent="0.25">
      <c r="A26">
        <v>0</v>
      </c>
      <c r="B26" t="s">
        <v>25</v>
      </c>
      <c r="C26">
        <v>10584</v>
      </c>
      <c r="D26">
        <v>615272877.08000004</v>
      </c>
      <c r="E26">
        <v>207786</v>
      </c>
      <c r="F26">
        <v>1065759979.14</v>
      </c>
    </row>
    <row r="27" spans="1:6" x14ac:dyDescent="0.25">
      <c r="A27">
        <v>0</v>
      </c>
      <c r="B27" t="s">
        <v>26</v>
      </c>
      <c r="C27">
        <v>2412</v>
      </c>
      <c r="D27">
        <v>222926093.15000001</v>
      </c>
      <c r="E27">
        <v>44352</v>
      </c>
      <c r="F27">
        <v>295914593.38</v>
      </c>
    </row>
    <row r="28" spans="1:6" x14ac:dyDescent="0.25">
      <c r="A28">
        <v>0</v>
      </c>
      <c r="B28" t="s">
        <v>27</v>
      </c>
      <c r="C28">
        <v>3946</v>
      </c>
      <c r="D28">
        <v>501842324.63</v>
      </c>
      <c r="E28">
        <v>40279</v>
      </c>
      <c r="F28">
        <v>216989982.68000001</v>
      </c>
    </row>
    <row r="29" spans="1:6" x14ac:dyDescent="0.25">
      <c r="A29">
        <v>0</v>
      </c>
      <c r="B29" t="s">
        <v>28</v>
      </c>
      <c r="C29">
        <v>6225</v>
      </c>
      <c r="D29">
        <v>283967753.13999999</v>
      </c>
      <c r="E29">
        <v>129556</v>
      </c>
      <c r="F29">
        <v>566210701.03999996</v>
      </c>
    </row>
    <row r="30" spans="1:6" x14ac:dyDescent="0.25">
      <c r="A30">
        <v>0</v>
      </c>
      <c r="B30" t="s">
        <v>29</v>
      </c>
      <c r="C30">
        <v>23105</v>
      </c>
      <c r="D30">
        <v>1340970753.47</v>
      </c>
      <c r="E30">
        <v>427682</v>
      </c>
      <c r="F30">
        <v>2554615671.8299999</v>
      </c>
    </row>
    <row r="31" spans="1:6" x14ac:dyDescent="0.25">
      <c r="A31">
        <v>0</v>
      </c>
      <c r="B31" t="s">
        <v>30</v>
      </c>
      <c r="C31">
        <v>10862</v>
      </c>
      <c r="D31">
        <v>762282556.75</v>
      </c>
      <c r="E31">
        <v>224936</v>
      </c>
      <c r="F31">
        <v>1013124055.99</v>
      </c>
    </row>
    <row r="32" spans="1:6" x14ac:dyDescent="0.25">
      <c r="A32">
        <v>0</v>
      </c>
      <c r="B32" t="s">
        <v>31</v>
      </c>
      <c r="C32">
        <v>6990</v>
      </c>
      <c r="D32">
        <v>334974380.17000002</v>
      </c>
      <c r="E32">
        <v>144894</v>
      </c>
      <c r="F32">
        <v>803590749.75</v>
      </c>
    </row>
    <row r="33" spans="1:6" x14ac:dyDescent="0.25">
      <c r="A33">
        <v>0</v>
      </c>
      <c r="B33" t="s">
        <v>32</v>
      </c>
      <c r="C33">
        <v>5291</v>
      </c>
      <c r="D33">
        <v>253438087</v>
      </c>
      <c r="E33">
        <v>121820</v>
      </c>
      <c r="F33">
        <v>523633033.50999999</v>
      </c>
    </row>
    <row r="34" spans="1:6" x14ac:dyDescent="0.25">
      <c r="A34">
        <v>0</v>
      </c>
      <c r="B34" t="s">
        <v>33</v>
      </c>
      <c r="C34">
        <v>51872</v>
      </c>
      <c r="D34">
        <v>6071908419.3100004</v>
      </c>
      <c r="E34">
        <v>885206</v>
      </c>
      <c r="F34">
        <v>5566065158.6700001</v>
      </c>
    </row>
    <row r="35" spans="1:6" x14ac:dyDescent="0.25">
      <c r="A35">
        <v>0</v>
      </c>
      <c r="B35" t="s">
        <v>34</v>
      </c>
      <c r="C35">
        <v>29982</v>
      </c>
      <c r="D35">
        <v>1747182663.4300001</v>
      </c>
      <c r="E35">
        <v>536083</v>
      </c>
      <c r="F35">
        <v>2771216585.02</v>
      </c>
    </row>
    <row r="36" spans="1:6" x14ac:dyDescent="0.25">
      <c r="A36">
        <v>0</v>
      </c>
      <c r="B36" t="s">
        <v>35</v>
      </c>
      <c r="C36">
        <v>6337</v>
      </c>
      <c r="D36">
        <v>386576240.69</v>
      </c>
      <c r="E36">
        <v>278688</v>
      </c>
      <c r="F36">
        <v>938052449.86000001</v>
      </c>
    </row>
    <row r="37" spans="1:6" x14ac:dyDescent="0.25">
      <c r="A37">
        <v>0</v>
      </c>
      <c r="B37" t="s">
        <v>36</v>
      </c>
      <c r="C37">
        <v>9521</v>
      </c>
      <c r="D37">
        <v>595352000.88999999</v>
      </c>
      <c r="E37">
        <v>170700</v>
      </c>
      <c r="F37">
        <v>689634254.23000002</v>
      </c>
    </row>
    <row r="38" spans="1:6" x14ac:dyDescent="0.25">
      <c r="A38">
        <v>0</v>
      </c>
      <c r="B38" t="s">
        <v>37</v>
      </c>
      <c r="C38">
        <v>12466</v>
      </c>
      <c r="D38">
        <v>566063231.80999994</v>
      </c>
      <c r="E38">
        <v>210445</v>
      </c>
      <c r="F38">
        <v>914627856.20000005</v>
      </c>
    </row>
    <row r="39" spans="1:6" x14ac:dyDescent="0.25">
      <c r="A39">
        <v>0</v>
      </c>
      <c r="B39" t="s">
        <v>38</v>
      </c>
      <c r="C39">
        <v>18776</v>
      </c>
      <c r="D39">
        <v>1388977489.97</v>
      </c>
      <c r="E39">
        <v>379487</v>
      </c>
      <c r="F39">
        <v>2066216743.8800001</v>
      </c>
    </row>
    <row r="40" spans="1:6" x14ac:dyDescent="0.25">
      <c r="A40">
        <v>0</v>
      </c>
      <c r="B40" t="s">
        <v>39</v>
      </c>
      <c r="C40">
        <v>13752</v>
      </c>
      <c r="D40">
        <v>1092065740.78</v>
      </c>
      <c r="E40">
        <v>214033</v>
      </c>
      <c r="F40">
        <v>1103008399</v>
      </c>
    </row>
    <row r="41" spans="1:6" x14ac:dyDescent="0.25">
      <c r="A41">
        <v>0</v>
      </c>
      <c r="B41" t="s">
        <v>40</v>
      </c>
      <c r="C41">
        <v>832</v>
      </c>
      <c r="D41">
        <v>54216016.130000003</v>
      </c>
      <c r="E41">
        <v>27682</v>
      </c>
      <c r="F41">
        <v>109012105.81</v>
      </c>
    </row>
    <row r="42" spans="1:6" x14ac:dyDescent="0.25">
      <c r="A42">
        <v>0</v>
      </c>
      <c r="B42" t="s">
        <v>41</v>
      </c>
      <c r="C42">
        <v>5945</v>
      </c>
      <c r="D42">
        <v>343927746.26999998</v>
      </c>
      <c r="E42">
        <v>98470</v>
      </c>
      <c r="F42">
        <v>472062602.81999999</v>
      </c>
    </row>
    <row r="43" spans="1:6" x14ac:dyDescent="0.25">
      <c r="A43">
        <v>0</v>
      </c>
      <c r="B43" t="s">
        <v>42</v>
      </c>
      <c r="C43">
        <v>7310</v>
      </c>
      <c r="D43">
        <v>525185621.69999999</v>
      </c>
      <c r="E43">
        <v>114311</v>
      </c>
      <c r="F43">
        <v>608066952.41999996</v>
      </c>
    </row>
    <row r="44" spans="1:6" x14ac:dyDescent="0.25">
      <c r="A44">
        <v>0</v>
      </c>
      <c r="B44" t="s">
        <v>43</v>
      </c>
      <c r="C44">
        <v>110570</v>
      </c>
      <c r="D44">
        <v>6755043403.3999996</v>
      </c>
      <c r="E44">
        <v>2214725</v>
      </c>
      <c r="F44">
        <v>18081920896.251999</v>
      </c>
    </row>
    <row r="45" spans="1:6" x14ac:dyDescent="0.25">
      <c r="A45">
        <v>0</v>
      </c>
      <c r="B45" t="s">
        <v>44</v>
      </c>
      <c r="C45">
        <v>93243</v>
      </c>
      <c r="D45">
        <v>5948599186.5299997</v>
      </c>
      <c r="E45">
        <v>1782802</v>
      </c>
      <c r="F45">
        <v>12189698566.372</v>
      </c>
    </row>
    <row r="46" spans="1:6" x14ac:dyDescent="0.25">
      <c r="A46">
        <v>0</v>
      </c>
      <c r="B46" t="s">
        <v>45</v>
      </c>
      <c r="C46">
        <v>6941</v>
      </c>
      <c r="D46">
        <v>663834998.77999997</v>
      </c>
      <c r="E46">
        <v>103288</v>
      </c>
      <c r="F46">
        <v>805731498.92999995</v>
      </c>
    </row>
    <row r="47" spans="1:6" x14ac:dyDescent="0.25">
      <c r="A47">
        <v>0</v>
      </c>
      <c r="B47" t="s">
        <v>46</v>
      </c>
      <c r="C47">
        <v>315</v>
      </c>
      <c r="D47">
        <v>14773216.17</v>
      </c>
      <c r="E47">
        <v>6725</v>
      </c>
      <c r="F47">
        <v>32191990.390000001</v>
      </c>
    </row>
    <row r="48" spans="1:6" x14ac:dyDescent="0.25">
      <c r="A48">
        <v>0</v>
      </c>
      <c r="B48" t="s">
        <v>47</v>
      </c>
      <c r="C48">
        <v>37698</v>
      </c>
      <c r="D48">
        <v>3361867674.1500001</v>
      </c>
      <c r="E48">
        <v>562614</v>
      </c>
      <c r="F48">
        <v>3536094640.1900001</v>
      </c>
    </row>
    <row r="49" spans="1:6" x14ac:dyDescent="0.25">
      <c r="A49">
        <v>0</v>
      </c>
      <c r="B49" t="s">
        <v>48</v>
      </c>
      <c r="C49">
        <v>5541</v>
      </c>
      <c r="D49">
        <v>278090191.56999999</v>
      </c>
      <c r="E49">
        <v>121112</v>
      </c>
      <c r="F49">
        <v>547646400.46000004</v>
      </c>
    </row>
    <row r="50" spans="1:6" x14ac:dyDescent="0.25">
      <c r="A50">
        <v>0</v>
      </c>
      <c r="B50" t="s">
        <v>49</v>
      </c>
      <c r="C50">
        <v>28206</v>
      </c>
      <c r="D50">
        <v>1704627410.26</v>
      </c>
      <c r="E50">
        <v>567282</v>
      </c>
      <c r="F50">
        <v>3018327196.1799998</v>
      </c>
    </row>
    <row r="51" spans="1:6" x14ac:dyDescent="0.25">
      <c r="A51">
        <v>0</v>
      </c>
      <c r="B51" t="s">
        <v>50</v>
      </c>
      <c r="C51">
        <v>16804</v>
      </c>
      <c r="D51">
        <v>831561185.38</v>
      </c>
      <c r="E51">
        <v>331878</v>
      </c>
      <c r="F51">
        <v>1802599984.3099999</v>
      </c>
    </row>
    <row r="52" spans="1:6" x14ac:dyDescent="0.25">
      <c r="A52">
        <v>0</v>
      </c>
      <c r="B52" t="s">
        <v>51</v>
      </c>
      <c r="C52">
        <v>18536</v>
      </c>
      <c r="D52">
        <v>1305540469.8399999</v>
      </c>
      <c r="E52">
        <v>332083</v>
      </c>
      <c r="F52">
        <v>1689981194.5</v>
      </c>
    </row>
    <row r="53" spans="1:6" x14ac:dyDescent="0.25">
      <c r="A53">
        <v>0</v>
      </c>
      <c r="B53" t="s">
        <v>52</v>
      </c>
      <c r="C53">
        <v>5375</v>
      </c>
      <c r="D53">
        <v>281000865.55000001</v>
      </c>
      <c r="E53">
        <v>144919</v>
      </c>
      <c r="F53">
        <v>589093551.70000005</v>
      </c>
    </row>
    <row r="54" spans="1:6" x14ac:dyDescent="0.25">
      <c r="A54">
        <v>0</v>
      </c>
      <c r="B54" t="s">
        <v>53</v>
      </c>
      <c r="C54">
        <v>12864</v>
      </c>
      <c r="D54">
        <v>731002003.77999997</v>
      </c>
      <c r="E54">
        <v>241025</v>
      </c>
      <c r="F54">
        <v>1075347523.5599999</v>
      </c>
    </row>
    <row r="55" spans="1:6" x14ac:dyDescent="0.25">
      <c r="A55">
        <v>0</v>
      </c>
      <c r="B55" t="s">
        <v>54</v>
      </c>
      <c r="C55">
        <v>19556</v>
      </c>
      <c r="D55">
        <v>1246129009.0999999</v>
      </c>
      <c r="E55">
        <v>423712</v>
      </c>
      <c r="F55">
        <v>2485263052.4000001</v>
      </c>
    </row>
    <row r="56" spans="1:6" x14ac:dyDescent="0.25">
      <c r="A56">
        <v>0</v>
      </c>
      <c r="B56" t="s">
        <v>55</v>
      </c>
      <c r="C56">
        <v>20768</v>
      </c>
      <c r="D56">
        <v>1420162790.6300001</v>
      </c>
      <c r="E56">
        <v>451852</v>
      </c>
      <c r="F56">
        <v>2206958839.9699998</v>
      </c>
    </row>
    <row r="57" spans="1:6" x14ac:dyDescent="0.25">
      <c r="A57">
        <v>0</v>
      </c>
      <c r="B57" t="s">
        <v>56</v>
      </c>
      <c r="C57">
        <v>4271</v>
      </c>
      <c r="D57">
        <v>270726336.22000003</v>
      </c>
      <c r="E57">
        <v>130255</v>
      </c>
      <c r="F57">
        <v>516424219.94999999</v>
      </c>
    </row>
    <row r="58" spans="1:6" x14ac:dyDescent="0.25">
      <c r="A58">
        <v>0</v>
      </c>
      <c r="B58" t="s">
        <v>57</v>
      </c>
      <c r="C58">
        <v>35115</v>
      </c>
      <c r="D58">
        <v>3929472237.8400002</v>
      </c>
      <c r="E58">
        <v>664889</v>
      </c>
      <c r="F58">
        <v>3560728885.0799999</v>
      </c>
    </row>
    <row r="59" spans="1:6" x14ac:dyDescent="0.25">
      <c r="A59">
        <v>0</v>
      </c>
      <c r="B59" t="s">
        <v>58</v>
      </c>
      <c r="C59">
        <v>12557</v>
      </c>
      <c r="D59">
        <v>649566704.13</v>
      </c>
      <c r="E59">
        <v>247596</v>
      </c>
      <c r="F59">
        <v>1172255051.98</v>
      </c>
    </row>
    <row r="60" spans="1:6" x14ac:dyDescent="0.25">
      <c r="A60">
        <v>0</v>
      </c>
      <c r="B60" t="s">
        <v>59</v>
      </c>
      <c r="C60">
        <v>38203</v>
      </c>
      <c r="D60">
        <v>2318197807.2399998</v>
      </c>
      <c r="E60">
        <v>631246</v>
      </c>
      <c r="F60">
        <v>3519700046.6700001</v>
      </c>
    </row>
    <row r="61" spans="1:6" x14ac:dyDescent="0.25">
      <c r="A61">
        <v>0</v>
      </c>
      <c r="B61" t="s">
        <v>60</v>
      </c>
      <c r="C61">
        <v>59566</v>
      </c>
      <c r="D61">
        <v>3944761205.77</v>
      </c>
      <c r="E61">
        <v>987147</v>
      </c>
      <c r="F61">
        <v>7767757867.0740004</v>
      </c>
    </row>
    <row r="62" spans="1:6" x14ac:dyDescent="0.25">
      <c r="A62">
        <v>0</v>
      </c>
      <c r="B62" t="s">
        <v>61</v>
      </c>
      <c r="C62">
        <v>18730</v>
      </c>
      <c r="D62">
        <v>1328001123.8</v>
      </c>
      <c r="E62">
        <v>391821</v>
      </c>
      <c r="F62">
        <v>1862080715.54</v>
      </c>
    </row>
    <row r="63" spans="1:6" x14ac:dyDescent="0.25">
      <c r="A63">
        <v>0</v>
      </c>
      <c r="B63" t="s">
        <v>62</v>
      </c>
      <c r="C63">
        <v>4714</v>
      </c>
      <c r="D63">
        <v>252520397.69</v>
      </c>
      <c r="E63">
        <v>160263</v>
      </c>
      <c r="F63">
        <v>596547483.27999997</v>
      </c>
    </row>
    <row r="64" spans="1:6" x14ac:dyDescent="0.25">
      <c r="A64">
        <v>0</v>
      </c>
      <c r="B64" t="s">
        <v>63</v>
      </c>
      <c r="C64">
        <v>4262</v>
      </c>
      <c r="D64">
        <v>264319017.03999999</v>
      </c>
      <c r="E64">
        <v>100140</v>
      </c>
      <c r="F64">
        <v>581814626.97000003</v>
      </c>
    </row>
    <row r="65" spans="1:6" x14ac:dyDescent="0.25">
      <c r="A65">
        <v>0</v>
      </c>
      <c r="B65" t="s">
        <v>64</v>
      </c>
      <c r="C65">
        <v>43808</v>
      </c>
      <c r="D65">
        <v>2892311200.77</v>
      </c>
      <c r="E65">
        <v>806552</v>
      </c>
      <c r="F65">
        <v>4794460468.2799997</v>
      </c>
    </row>
    <row r="66" spans="1:6" x14ac:dyDescent="0.25">
      <c r="A66">
        <v>0</v>
      </c>
      <c r="B66" t="s">
        <v>65</v>
      </c>
      <c r="C66">
        <v>2308</v>
      </c>
      <c r="D66">
        <v>119118032.93000001</v>
      </c>
      <c r="E66">
        <v>67580</v>
      </c>
      <c r="F66">
        <v>231244500.88999999</v>
      </c>
    </row>
    <row r="67" spans="1:6" x14ac:dyDescent="0.25">
      <c r="A67">
        <v>0</v>
      </c>
      <c r="B67" t="s">
        <v>66</v>
      </c>
      <c r="C67">
        <v>3617</v>
      </c>
      <c r="D67">
        <v>330030262.13</v>
      </c>
      <c r="E67">
        <v>80201</v>
      </c>
      <c r="F67">
        <v>372349133.69</v>
      </c>
    </row>
    <row r="68" spans="1:6" x14ac:dyDescent="0.25">
      <c r="A68">
        <v>0</v>
      </c>
      <c r="B68" t="s">
        <v>67</v>
      </c>
      <c r="C68">
        <v>8664</v>
      </c>
      <c r="D68">
        <v>500063670.18000001</v>
      </c>
      <c r="E68">
        <v>193243</v>
      </c>
      <c r="F68">
        <v>781838024.54999995</v>
      </c>
    </row>
    <row r="69" spans="1:6" x14ac:dyDescent="0.25">
      <c r="A69">
        <v>0</v>
      </c>
      <c r="B69" t="s">
        <v>68</v>
      </c>
      <c r="C69">
        <v>20260</v>
      </c>
      <c r="D69">
        <v>1802181751.1700001</v>
      </c>
      <c r="E69">
        <v>403501</v>
      </c>
      <c r="F69">
        <v>1865089927.23</v>
      </c>
    </row>
    <row r="70" spans="1:6" x14ac:dyDescent="0.25">
      <c r="A70">
        <v>0</v>
      </c>
      <c r="B70" t="s">
        <v>69</v>
      </c>
      <c r="C70">
        <v>9888</v>
      </c>
      <c r="D70">
        <v>547239235.82000005</v>
      </c>
      <c r="E70">
        <v>192859</v>
      </c>
      <c r="F70">
        <v>863145299.87</v>
      </c>
    </row>
    <row r="71" spans="1:6" x14ac:dyDescent="0.25">
      <c r="A71">
        <v>0</v>
      </c>
      <c r="B71" t="s">
        <v>70</v>
      </c>
      <c r="C71">
        <v>51946</v>
      </c>
      <c r="D71">
        <v>3910370370.6399999</v>
      </c>
      <c r="E71">
        <v>722625</v>
      </c>
      <c r="F71">
        <v>4833567441.2799997</v>
      </c>
    </row>
    <row r="72" spans="1:6" x14ac:dyDescent="0.25">
      <c r="A72">
        <v>0</v>
      </c>
      <c r="B72" t="s">
        <v>71</v>
      </c>
      <c r="C72">
        <v>10365</v>
      </c>
      <c r="D72">
        <v>597677455.30999994</v>
      </c>
      <c r="E72">
        <v>267905</v>
      </c>
      <c r="F72">
        <v>1255393973.8900001</v>
      </c>
    </row>
    <row r="73" spans="1:6" x14ac:dyDescent="0.25">
      <c r="A73">
        <v>0</v>
      </c>
      <c r="B73" t="s">
        <v>72</v>
      </c>
      <c r="C73">
        <v>11389</v>
      </c>
      <c r="D73">
        <v>570758747.86000001</v>
      </c>
      <c r="E73">
        <v>194538</v>
      </c>
      <c r="F73">
        <v>1023801418.84</v>
      </c>
    </row>
    <row r="74" spans="1:6" x14ac:dyDescent="0.25">
      <c r="A74">
        <v>0</v>
      </c>
      <c r="B74" t="s">
        <v>73</v>
      </c>
      <c r="C74">
        <v>13823</v>
      </c>
      <c r="D74">
        <v>775433841.30999994</v>
      </c>
      <c r="E74">
        <v>291086</v>
      </c>
      <c r="F74">
        <v>1461220238.4000001</v>
      </c>
    </row>
    <row r="75" spans="1:6" x14ac:dyDescent="0.25">
      <c r="A75">
        <v>0</v>
      </c>
      <c r="B75" t="s">
        <v>74</v>
      </c>
      <c r="C75">
        <v>1232</v>
      </c>
      <c r="D75">
        <v>80541934.120000005</v>
      </c>
      <c r="E75">
        <v>30074</v>
      </c>
      <c r="F75">
        <v>94561319.579999998</v>
      </c>
    </row>
    <row r="76" spans="1:6" x14ac:dyDescent="0.25">
      <c r="A76">
        <v>0</v>
      </c>
      <c r="B76" t="s">
        <v>75</v>
      </c>
      <c r="C76">
        <v>14255</v>
      </c>
      <c r="D76">
        <v>862737709.59000003</v>
      </c>
      <c r="E76">
        <v>297659</v>
      </c>
      <c r="F76">
        <v>1912806805.02</v>
      </c>
    </row>
    <row r="77" spans="1:6" x14ac:dyDescent="0.25">
      <c r="A77">
        <v>0</v>
      </c>
      <c r="B77" t="s">
        <v>76</v>
      </c>
      <c r="C77">
        <v>13066</v>
      </c>
      <c r="D77">
        <v>645529428.95000005</v>
      </c>
      <c r="E77">
        <v>252378</v>
      </c>
      <c r="F77">
        <v>1202900044.47</v>
      </c>
    </row>
    <row r="78" spans="1:6" x14ac:dyDescent="0.25">
      <c r="A78">
        <v>0</v>
      </c>
      <c r="B78" t="s">
        <v>77</v>
      </c>
      <c r="C78">
        <v>12803</v>
      </c>
      <c r="D78">
        <v>1314891387.3199999</v>
      </c>
      <c r="E78">
        <v>200844</v>
      </c>
      <c r="F78">
        <v>1141018012.9200001</v>
      </c>
    </row>
    <row r="79" spans="1:6" x14ac:dyDescent="0.25">
      <c r="A79">
        <v>0</v>
      </c>
      <c r="B79" t="s">
        <v>78</v>
      </c>
      <c r="C79">
        <v>9930</v>
      </c>
      <c r="D79">
        <v>668459957.29999995</v>
      </c>
      <c r="E79">
        <v>227633</v>
      </c>
      <c r="F79">
        <v>1376524525.45</v>
      </c>
    </row>
    <row r="80" spans="1:6" x14ac:dyDescent="0.25">
      <c r="A80">
        <v>0</v>
      </c>
      <c r="B80" t="s">
        <v>79</v>
      </c>
      <c r="C80">
        <v>4574</v>
      </c>
      <c r="D80">
        <v>256685188.33000001</v>
      </c>
      <c r="E80">
        <v>105006</v>
      </c>
      <c r="F80">
        <v>391278530.91000003</v>
      </c>
    </row>
    <row r="81" spans="1:6" x14ac:dyDescent="0.25">
      <c r="A81">
        <v>0</v>
      </c>
      <c r="B81" t="s">
        <v>80</v>
      </c>
      <c r="C81">
        <v>21589</v>
      </c>
      <c r="D81">
        <v>1132642588.73</v>
      </c>
      <c r="E81">
        <v>352984</v>
      </c>
      <c r="F81">
        <v>2493522505.3200002</v>
      </c>
    </row>
    <row r="82" spans="1:6" x14ac:dyDescent="0.25">
      <c r="A82">
        <v>0</v>
      </c>
      <c r="B82" t="s">
        <v>81</v>
      </c>
      <c r="C82">
        <v>43862</v>
      </c>
      <c r="D82">
        <v>3344878879.3600001</v>
      </c>
      <c r="E82">
        <v>633372</v>
      </c>
      <c r="F82">
        <v>4018951039.5799999</v>
      </c>
    </row>
    <row r="83" spans="1:6" x14ac:dyDescent="0.25">
      <c r="A83">
        <v>0</v>
      </c>
      <c r="B83" t="s">
        <v>82</v>
      </c>
      <c r="C83">
        <v>3754</v>
      </c>
      <c r="D83">
        <v>314315859.14999998</v>
      </c>
      <c r="E83">
        <v>128294</v>
      </c>
      <c r="F83">
        <v>429597824.82999998</v>
      </c>
    </row>
    <row r="84" spans="1:6" x14ac:dyDescent="0.25">
      <c r="A84">
        <v>0</v>
      </c>
      <c r="B84" t="s">
        <v>83</v>
      </c>
      <c r="C84">
        <v>11424</v>
      </c>
      <c r="D84">
        <v>574590425.11000001</v>
      </c>
      <c r="E84">
        <v>166971</v>
      </c>
      <c r="F84">
        <v>901621644.45000005</v>
      </c>
    </row>
    <row r="85" spans="1:6" x14ac:dyDescent="0.25">
      <c r="A85">
        <v>0</v>
      </c>
      <c r="B85" t="s">
        <v>84</v>
      </c>
      <c r="C85">
        <v>107</v>
      </c>
      <c r="D85">
        <v>6133562.8799999999</v>
      </c>
      <c r="E85">
        <v>3693</v>
      </c>
      <c r="F85">
        <v>14701350.289999999</v>
      </c>
    </row>
    <row r="86" spans="1:6" x14ac:dyDescent="0.25">
      <c r="A86">
        <v>0</v>
      </c>
      <c r="B86" t="s">
        <v>85</v>
      </c>
      <c r="C86">
        <v>4541</v>
      </c>
      <c r="D86">
        <v>259022879.40000001</v>
      </c>
      <c r="E86">
        <v>108254</v>
      </c>
      <c r="F86">
        <v>687545573.25</v>
      </c>
    </row>
    <row r="87" spans="1:6" x14ac:dyDescent="0.25">
      <c r="A87">
        <v>0</v>
      </c>
      <c r="B87" t="s">
        <v>86</v>
      </c>
      <c r="C87">
        <v>11456</v>
      </c>
      <c r="D87">
        <v>718110735.17999995</v>
      </c>
      <c r="E87">
        <v>203531</v>
      </c>
      <c r="F87">
        <v>1053209246.8</v>
      </c>
    </row>
    <row r="88" spans="1:6" x14ac:dyDescent="0.25">
      <c r="A88">
        <v>1</v>
      </c>
      <c r="B88" t="s">
        <v>1</v>
      </c>
      <c r="C88">
        <v>149</v>
      </c>
      <c r="D88">
        <v>14728445.449999999</v>
      </c>
      <c r="E88">
        <v>5465</v>
      </c>
      <c r="F88">
        <v>38386919.82</v>
      </c>
    </row>
    <row r="89" spans="1:6" x14ac:dyDescent="0.25">
      <c r="A89">
        <v>1</v>
      </c>
      <c r="B89" t="s">
        <v>2</v>
      </c>
      <c r="C89">
        <v>103</v>
      </c>
      <c r="D89">
        <v>7007541.9500000002</v>
      </c>
      <c r="E89">
        <v>3853</v>
      </c>
      <c r="F89">
        <v>20396754.789999999</v>
      </c>
    </row>
    <row r="90" spans="1:6" x14ac:dyDescent="0.25">
      <c r="A90">
        <v>1</v>
      </c>
      <c r="B90" t="s">
        <v>3</v>
      </c>
      <c r="C90">
        <v>1499</v>
      </c>
      <c r="D90">
        <v>83311752.640000001</v>
      </c>
      <c r="E90">
        <v>38208</v>
      </c>
      <c r="F90">
        <v>192963283.50999999</v>
      </c>
    </row>
    <row r="91" spans="1:6" x14ac:dyDescent="0.25">
      <c r="A91">
        <v>1</v>
      </c>
      <c r="B91" t="s">
        <v>4</v>
      </c>
      <c r="C91">
        <v>377</v>
      </c>
      <c r="D91">
        <v>34798398.93</v>
      </c>
      <c r="E91">
        <v>16660</v>
      </c>
      <c r="F91">
        <v>97273774.950000003</v>
      </c>
    </row>
    <row r="92" spans="1:6" x14ac:dyDescent="0.25">
      <c r="A92">
        <v>1</v>
      </c>
      <c r="B92" t="s">
        <v>5</v>
      </c>
      <c r="C92">
        <v>854</v>
      </c>
      <c r="D92">
        <v>52277017.859999999</v>
      </c>
      <c r="E92">
        <v>14487</v>
      </c>
      <c r="F92">
        <v>107415629.05</v>
      </c>
    </row>
    <row r="93" spans="1:6" x14ac:dyDescent="0.25">
      <c r="A93">
        <v>1</v>
      </c>
      <c r="B93" t="s">
        <v>6</v>
      </c>
      <c r="C93">
        <v>423</v>
      </c>
      <c r="D93">
        <v>24153077.390000001</v>
      </c>
      <c r="E93">
        <v>11117</v>
      </c>
      <c r="F93">
        <v>67407952.209999993</v>
      </c>
    </row>
    <row r="94" spans="1:6" x14ac:dyDescent="0.25">
      <c r="A94">
        <v>1</v>
      </c>
      <c r="B94" t="s">
        <v>7</v>
      </c>
      <c r="C94">
        <v>10</v>
      </c>
      <c r="D94">
        <v>684695.7</v>
      </c>
      <c r="E94">
        <v>1058</v>
      </c>
      <c r="F94">
        <v>3389758.76</v>
      </c>
    </row>
    <row r="95" spans="1:6" x14ac:dyDescent="0.25">
      <c r="A95">
        <v>1</v>
      </c>
      <c r="B95" t="s">
        <v>8</v>
      </c>
      <c r="C95">
        <v>3265</v>
      </c>
      <c r="D95">
        <v>227080175.66999999</v>
      </c>
      <c r="E95">
        <v>57628</v>
      </c>
      <c r="F95">
        <v>405528434.44</v>
      </c>
    </row>
    <row r="96" spans="1:6" x14ac:dyDescent="0.25">
      <c r="A96">
        <v>1</v>
      </c>
      <c r="B96" t="s">
        <v>9</v>
      </c>
      <c r="C96">
        <v>1340</v>
      </c>
      <c r="D96">
        <v>75497002.560000002</v>
      </c>
      <c r="E96">
        <v>33224</v>
      </c>
      <c r="F96">
        <v>167693985.72</v>
      </c>
    </row>
    <row r="97" spans="1:6" x14ac:dyDescent="0.25">
      <c r="A97">
        <v>1</v>
      </c>
      <c r="B97" t="s">
        <v>10</v>
      </c>
      <c r="C97">
        <v>650</v>
      </c>
      <c r="D97">
        <v>39607431.439999998</v>
      </c>
      <c r="E97">
        <v>20806</v>
      </c>
      <c r="F97">
        <v>114924621.20999999</v>
      </c>
    </row>
    <row r="98" spans="1:6" x14ac:dyDescent="0.25">
      <c r="A98">
        <v>1</v>
      </c>
      <c r="B98" t="s">
        <v>11</v>
      </c>
      <c r="C98">
        <v>425</v>
      </c>
      <c r="D98">
        <v>27845764.690000001</v>
      </c>
      <c r="E98">
        <v>10450</v>
      </c>
      <c r="F98">
        <v>50709569.5</v>
      </c>
    </row>
    <row r="99" spans="1:6" x14ac:dyDescent="0.25">
      <c r="A99">
        <v>1</v>
      </c>
      <c r="B99" t="s">
        <v>12</v>
      </c>
      <c r="C99">
        <v>1172</v>
      </c>
      <c r="D99">
        <v>63412452.240000002</v>
      </c>
      <c r="E99">
        <v>20815</v>
      </c>
      <c r="F99">
        <v>136821459.80000001</v>
      </c>
    </row>
    <row r="100" spans="1:6" x14ac:dyDescent="0.25">
      <c r="A100">
        <v>1</v>
      </c>
      <c r="B100" t="s">
        <v>13</v>
      </c>
      <c r="C100">
        <v>1478</v>
      </c>
      <c r="D100">
        <v>112162982.05</v>
      </c>
      <c r="E100">
        <v>37738</v>
      </c>
      <c r="F100">
        <v>183572037.08000001</v>
      </c>
    </row>
    <row r="101" spans="1:6" x14ac:dyDescent="0.25">
      <c r="A101">
        <v>1</v>
      </c>
      <c r="B101" t="s">
        <v>14</v>
      </c>
      <c r="C101">
        <v>1063</v>
      </c>
      <c r="D101">
        <v>56681093.369999997</v>
      </c>
      <c r="E101">
        <v>21510</v>
      </c>
      <c r="F101">
        <v>139683734.61000001</v>
      </c>
    </row>
    <row r="102" spans="1:6" x14ac:dyDescent="0.25">
      <c r="A102">
        <v>1</v>
      </c>
      <c r="B102" t="s">
        <v>15</v>
      </c>
      <c r="C102">
        <v>1801</v>
      </c>
      <c r="D102">
        <v>124048309.26000001</v>
      </c>
      <c r="E102">
        <v>45090</v>
      </c>
      <c r="F102">
        <v>253898129.13</v>
      </c>
    </row>
    <row r="103" spans="1:6" x14ac:dyDescent="0.25">
      <c r="A103">
        <v>1</v>
      </c>
      <c r="B103" t="s">
        <v>16</v>
      </c>
      <c r="C103">
        <v>409</v>
      </c>
      <c r="D103">
        <v>29776709.760000002</v>
      </c>
      <c r="E103">
        <v>12905</v>
      </c>
      <c r="F103">
        <v>50417836.700000003</v>
      </c>
    </row>
    <row r="104" spans="1:6" x14ac:dyDescent="0.25">
      <c r="A104">
        <v>1</v>
      </c>
      <c r="B104" t="s">
        <v>17</v>
      </c>
      <c r="C104">
        <v>46</v>
      </c>
      <c r="D104">
        <v>3455677.32</v>
      </c>
      <c r="E104">
        <v>2263</v>
      </c>
      <c r="F104">
        <v>6606699.1399999997</v>
      </c>
    </row>
    <row r="105" spans="1:6" x14ac:dyDescent="0.25">
      <c r="A105">
        <v>1</v>
      </c>
      <c r="B105" t="s">
        <v>18</v>
      </c>
      <c r="C105">
        <v>227</v>
      </c>
      <c r="D105">
        <v>14627305.220000001</v>
      </c>
      <c r="E105">
        <v>13589</v>
      </c>
      <c r="F105">
        <v>45869845.439999998</v>
      </c>
    </row>
    <row r="106" spans="1:6" x14ac:dyDescent="0.25">
      <c r="A106">
        <v>1</v>
      </c>
      <c r="B106" t="s">
        <v>19</v>
      </c>
      <c r="C106">
        <v>582</v>
      </c>
      <c r="D106">
        <v>49232465.060000002</v>
      </c>
      <c r="E106">
        <v>10442</v>
      </c>
      <c r="F106">
        <v>73761071.040000007</v>
      </c>
    </row>
    <row r="107" spans="1:6" x14ac:dyDescent="0.25">
      <c r="A107">
        <v>1</v>
      </c>
      <c r="B107" t="s">
        <v>20</v>
      </c>
      <c r="C107">
        <v>54</v>
      </c>
      <c r="D107">
        <v>4300712.09</v>
      </c>
      <c r="E107">
        <v>2476</v>
      </c>
      <c r="F107">
        <v>9399601.5999999996</v>
      </c>
    </row>
    <row r="108" spans="1:6" x14ac:dyDescent="0.25">
      <c r="A108">
        <v>1</v>
      </c>
      <c r="B108" t="s">
        <v>21</v>
      </c>
      <c r="C108">
        <v>1689</v>
      </c>
      <c r="D108">
        <v>114136063.20999999</v>
      </c>
      <c r="E108">
        <v>39852</v>
      </c>
      <c r="F108">
        <v>275637801.47000003</v>
      </c>
    </row>
    <row r="109" spans="1:6" x14ac:dyDescent="0.25">
      <c r="A109">
        <v>1</v>
      </c>
      <c r="B109" t="s">
        <v>22</v>
      </c>
      <c r="C109">
        <v>186</v>
      </c>
      <c r="D109">
        <v>10576542.710000001</v>
      </c>
      <c r="E109">
        <v>7118</v>
      </c>
      <c r="F109">
        <v>36105695.049999997</v>
      </c>
    </row>
    <row r="110" spans="1:6" x14ac:dyDescent="0.25">
      <c r="A110">
        <v>1</v>
      </c>
      <c r="B110" t="s">
        <v>23</v>
      </c>
      <c r="C110">
        <v>1610</v>
      </c>
      <c r="D110">
        <v>110752094.3</v>
      </c>
      <c r="E110">
        <v>23473</v>
      </c>
      <c r="F110">
        <v>160543711.40000001</v>
      </c>
    </row>
    <row r="111" spans="1:6" x14ac:dyDescent="0.25">
      <c r="A111">
        <v>1</v>
      </c>
      <c r="B111" t="s">
        <v>24</v>
      </c>
      <c r="C111">
        <v>75</v>
      </c>
      <c r="D111">
        <v>4280704.0199999996</v>
      </c>
      <c r="E111">
        <v>2966</v>
      </c>
      <c r="F111">
        <v>15814209.5</v>
      </c>
    </row>
    <row r="112" spans="1:6" x14ac:dyDescent="0.25">
      <c r="A112">
        <v>1</v>
      </c>
      <c r="B112" t="s">
        <v>25</v>
      </c>
      <c r="C112">
        <v>826</v>
      </c>
      <c r="D112">
        <v>47934891.869999997</v>
      </c>
      <c r="E112">
        <v>20272</v>
      </c>
      <c r="F112">
        <v>116301315.98</v>
      </c>
    </row>
    <row r="113" spans="1:6" x14ac:dyDescent="0.25">
      <c r="A113">
        <v>1</v>
      </c>
      <c r="B113" t="s">
        <v>26</v>
      </c>
      <c r="C113">
        <v>252</v>
      </c>
      <c r="D113">
        <v>23698832.859999999</v>
      </c>
      <c r="E113">
        <v>5422</v>
      </c>
      <c r="F113">
        <v>38465629.200000003</v>
      </c>
    </row>
    <row r="114" spans="1:6" x14ac:dyDescent="0.25">
      <c r="A114">
        <v>1</v>
      </c>
      <c r="B114" t="s">
        <v>27</v>
      </c>
      <c r="C114">
        <v>280</v>
      </c>
      <c r="D114">
        <v>28002528.82</v>
      </c>
      <c r="E114">
        <v>5345</v>
      </c>
      <c r="F114">
        <v>30790853.510000002</v>
      </c>
    </row>
    <row r="115" spans="1:6" x14ac:dyDescent="0.25">
      <c r="A115">
        <v>1</v>
      </c>
      <c r="B115" t="s">
        <v>28</v>
      </c>
      <c r="C115">
        <v>458</v>
      </c>
      <c r="D115">
        <v>23526727.43</v>
      </c>
      <c r="E115">
        <v>9772</v>
      </c>
      <c r="F115">
        <v>55046633.079999998</v>
      </c>
    </row>
    <row r="116" spans="1:6" x14ac:dyDescent="0.25">
      <c r="A116">
        <v>1</v>
      </c>
      <c r="B116" t="s">
        <v>29</v>
      </c>
      <c r="C116">
        <v>1734</v>
      </c>
      <c r="D116">
        <v>113583663.45999999</v>
      </c>
      <c r="E116">
        <v>32977</v>
      </c>
      <c r="F116">
        <v>251702704.90000001</v>
      </c>
    </row>
    <row r="117" spans="1:6" x14ac:dyDescent="0.25">
      <c r="A117">
        <v>1</v>
      </c>
      <c r="B117" t="s">
        <v>30</v>
      </c>
      <c r="C117">
        <v>901</v>
      </c>
      <c r="D117">
        <v>55841253.979999997</v>
      </c>
      <c r="E117">
        <v>22724</v>
      </c>
      <c r="F117">
        <v>118861729.91</v>
      </c>
    </row>
    <row r="118" spans="1:6" x14ac:dyDescent="0.25">
      <c r="A118">
        <v>1</v>
      </c>
      <c r="B118" t="s">
        <v>31</v>
      </c>
      <c r="C118">
        <v>705</v>
      </c>
      <c r="D118">
        <v>41071496.479999997</v>
      </c>
      <c r="E118">
        <v>18845</v>
      </c>
      <c r="F118">
        <v>129762613.62</v>
      </c>
    </row>
    <row r="119" spans="1:6" x14ac:dyDescent="0.25">
      <c r="A119">
        <v>1</v>
      </c>
      <c r="B119" t="s">
        <v>32</v>
      </c>
      <c r="C119">
        <v>428</v>
      </c>
      <c r="D119">
        <v>19699881.629999999</v>
      </c>
      <c r="E119">
        <v>9733</v>
      </c>
      <c r="F119">
        <v>49043443.340000004</v>
      </c>
    </row>
    <row r="120" spans="1:6" x14ac:dyDescent="0.25">
      <c r="A120">
        <v>1</v>
      </c>
      <c r="B120" t="s">
        <v>33</v>
      </c>
      <c r="C120">
        <v>3519</v>
      </c>
      <c r="D120">
        <v>351599611.86000001</v>
      </c>
      <c r="E120">
        <v>94012</v>
      </c>
      <c r="F120">
        <v>633449744.58000004</v>
      </c>
    </row>
    <row r="121" spans="1:6" x14ac:dyDescent="0.25">
      <c r="A121">
        <v>1</v>
      </c>
      <c r="B121" t="s">
        <v>34</v>
      </c>
      <c r="C121">
        <v>1999</v>
      </c>
      <c r="D121">
        <v>126331665.31</v>
      </c>
      <c r="E121">
        <v>49064</v>
      </c>
      <c r="F121">
        <v>341643797.77999997</v>
      </c>
    </row>
    <row r="122" spans="1:6" x14ac:dyDescent="0.25">
      <c r="A122">
        <v>1</v>
      </c>
      <c r="B122" t="s">
        <v>35</v>
      </c>
      <c r="C122">
        <v>398</v>
      </c>
      <c r="D122">
        <v>21872654.489999998</v>
      </c>
      <c r="E122">
        <v>23361</v>
      </c>
      <c r="F122">
        <v>82129622.049999997</v>
      </c>
    </row>
    <row r="123" spans="1:6" x14ac:dyDescent="0.25">
      <c r="A123">
        <v>1</v>
      </c>
      <c r="B123" t="s">
        <v>36</v>
      </c>
      <c r="C123">
        <v>473</v>
      </c>
      <c r="D123">
        <v>23454102.34</v>
      </c>
      <c r="E123">
        <v>14224</v>
      </c>
      <c r="F123">
        <v>64032051.380000003</v>
      </c>
    </row>
    <row r="124" spans="1:6" x14ac:dyDescent="0.25">
      <c r="A124">
        <v>1</v>
      </c>
      <c r="B124" t="s">
        <v>37</v>
      </c>
      <c r="C124">
        <v>763</v>
      </c>
      <c r="D124">
        <v>32734604.550000001</v>
      </c>
      <c r="E124">
        <v>22034</v>
      </c>
      <c r="F124">
        <v>89668724.719999999</v>
      </c>
    </row>
    <row r="125" spans="1:6" x14ac:dyDescent="0.25">
      <c r="A125">
        <v>1</v>
      </c>
      <c r="B125" t="s">
        <v>38</v>
      </c>
      <c r="C125">
        <v>1026</v>
      </c>
      <c r="D125">
        <v>73762402.700000003</v>
      </c>
      <c r="E125">
        <v>24798</v>
      </c>
      <c r="F125">
        <v>167257277.94</v>
      </c>
    </row>
    <row r="126" spans="1:6" x14ac:dyDescent="0.25">
      <c r="A126">
        <v>1</v>
      </c>
      <c r="B126" t="s">
        <v>39</v>
      </c>
      <c r="C126">
        <v>996</v>
      </c>
      <c r="D126">
        <v>74559381.079999998</v>
      </c>
      <c r="E126">
        <v>22100</v>
      </c>
      <c r="F126">
        <v>121169077.03</v>
      </c>
    </row>
    <row r="127" spans="1:6" x14ac:dyDescent="0.25">
      <c r="A127">
        <v>1</v>
      </c>
      <c r="B127" t="s">
        <v>40</v>
      </c>
      <c r="C127">
        <v>60</v>
      </c>
      <c r="D127">
        <v>3659668.38</v>
      </c>
      <c r="E127">
        <v>6114</v>
      </c>
      <c r="F127">
        <v>22819563.899999999</v>
      </c>
    </row>
    <row r="128" spans="1:6" x14ac:dyDescent="0.25">
      <c r="A128">
        <v>1</v>
      </c>
      <c r="B128" t="s">
        <v>41</v>
      </c>
      <c r="C128">
        <v>457</v>
      </c>
      <c r="D128">
        <v>24766738.789999999</v>
      </c>
      <c r="E128">
        <v>9861</v>
      </c>
      <c r="F128">
        <v>53406486.619999997</v>
      </c>
    </row>
    <row r="129" spans="1:6" x14ac:dyDescent="0.25">
      <c r="A129">
        <v>1</v>
      </c>
      <c r="B129" t="s">
        <v>42</v>
      </c>
      <c r="C129">
        <v>645</v>
      </c>
      <c r="D129">
        <v>43094304.119999997</v>
      </c>
      <c r="E129">
        <v>13702</v>
      </c>
      <c r="F129">
        <v>84529970.209999993</v>
      </c>
    </row>
    <row r="130" spans="1:6" x14ac:dyDescent="0.25">
      <c r="A130">
        <v>1</v>
      </c>
      <c r="B130" t="s">
        <v>43</v>
      </c>
      <c r="C130">
        <v>37795</v>
      </c>
      <c r="D130">
        <v>2320666844.5100002</v>
      </c>
      <c r="E130">
        <v>409379</v>
      </c>
      <c r="F130">
        <v>4919809051.5</v>
      </c>
    </row>
    <row r="131" spans="1:6" x14ac:dyDescent="0.25">
      <c r="A131">
        <v>1</v>
      </c>
      <c r="B131" t="s">
        <v>44</v>
      </c>
      <c r="C131">
        <v>11398</v>
      </c>
      <c r="D131">
        <v>662644087.73000002</v>
      </c>
      <c r="E131">
        <v>141976</v>
      </c>
      <c r="F131">
        <v>1339978361.7128</v>
      </c>
    </row>
    <row r="132" spans="1:6" x14ac:dyDescent="0.25">
      <c r="A132">
        <v>1</v>
      </c>
      <c r="B132" t="s">
        <v>45</v>
      </c>
      <c r="C132">
        <v>607</v>
      </c>
      <c r="D132">
        <v>57779243.299999997</v>
      </c>
      <c r="E132">
        <v>9606</v>
      </c>
      <c r="F132">
        <v>84537734.739999995</v>
      </c>
    </row>
    <row r="133" spans="1:6" x14ac:dyDescent="0.25">
      <c r="A133">
        <v>1</v>
      </c>
      <c r="B133" t="s">
        <v>46</v>
      </c>
      <c r="C133">
        <v>17</v>
      </c>
      <c r="D133">
        <v>1129364.0900000001</v>
      </c>
      <c r="E133">
        <v>896</v>
      </c>
      <c r="F133">
        <v>4288626.4800000004</v>
      </c>
    </row>
    <row r="134" spans="1:6" x14ac:dyDescent="0.25">
      <c r="A134">
        <v>1</v>
      </c>
      <c r="B134" t="s">
        <v>47</v>
      </c>
      <c r="C134">
        <v>3167</v>
      </c>
      <c r="D134">
        <v>221773876.15000001</v>
      </c>
      <c r="E134">
        <v>60003</v>
      </c>
      <c r="F134">
        <v>429541423.31</v>
      </c>
    </row>
    <row r="135" spans="1:6" x14ac:dyDescent="0.25">
      <c r="A135">
        <v>1</v>
      </c>
      <c r="B135" t="s">
        <v>48</v>
      </c>
      <c r="C135">
        <v>522</v>
      </c>
      <c r="D135">
        <v>29078676.309999999</v>
      </c>
      <c r="E135">
        <v>12259</v>
      </c>
      <c r="F135">
        <v>72561903.629999995</v>
      </c>
    </row>
    <row r="136" spans="1:6" x14ac:dyDescent="0.25">
      <c r="A136">
        <v>1</v>
      </c>
      <c r="B136" t="s">
        <v>49</v>
      </c>
      <c r="C136">
        <v>2250</v>
      </c>
      <c r="D136">
        <v>132753758.70999999</v>
      </c>
      <c r="E136">
        <v>41170</v>
      </c>
      <c r="F136">
        <v>284431158.31999999</v>
      </c>
    </row>
    <row r="137" spans="1:6" x14ac:dyDescent="0.25">
      <c r="A137">
        <v>1</v>
      </c>
      <c r="B137" t="s">
        <v>50</v>
      </c>
      <c r="C137">
        <v>1089</v>
      </c>
      <c r="D137">
        <v>61048107.789999999</v>
      </c>
      <c r="E137">
        <v>29772</v>
      </c>
      <c r="F137">
        <v>186215280.91999999</v>
      </c>
    </row>
    <row r="138" spans="1:6" x14ac:dyDescent="0.25">
      <c r="A138">
        <v>1</v>
      </c>
      <c r="B138" t="s">
        <v>51</v>
      </c>
      <c r="C138">
        <v>1328</v>
      </c>
      <c r="D138">
        <v>81764566.730000004</v>
      </c>
      <c r="E138">
        <v>36112</v>
      </c>
      <c r="F138">
        <v>210529267.25</v>
      </c>
    </row>
    <row r="139" spans="1:6" x14ac:dyDescent="0.25">
      <c r="A139">
        <v>1</v>
      </c>
      <c r="B139" t="s">
        <v>52</v>
      </c>
      <c r="C139">
        <v>968</v>
      </c>
      <c r="D139">
        <v>54211786.079999998</v>
      </c>
      <c r="E139">
        <v>23447</v>
      </c>
      <c r="F139">
        <v>114169581.95</v>
      </c>
    </row>
    <row r="140" spans="1:6" x14ac:dyDescent="0.25">
      <c r="A140">
        <v>1</v>
      </c>
      <c r="B140" t="s">
        <v>53</v>
      </c>
      <c r="C140">
        <v>704</v>
      </c>
      <c r="D140">
        <v>42480155.969999999</v>
      </c>
      <c r="E140">
        <v>18825</v>
      </c>
      <c r="F140">
        <v>91492173.420000002</v>
      </c>
    </row>
    <row r="141" spans="1:6" x14ac:dyDescent="0.25">
      <c r="A141">
        <v>1</v>
      </c>
      <c r="B141" t="s">
        <v>54</v>
      </c>
      <c r="C141">
        <v>1426</v>
      </c>
      <c r="D141">
        <v>85830443.219999999</v>
      </c>
      <c r="E141">
        <v>35433</v>
      </c>
      <c r="F141">
        <v>289638298.16000003</v>
      </c>
    </row>
    <row r="142" spans="1:6" x14ac:dyDescent="0.25">
      <c r="A142">
        <v>1</v>
      </c>
      <c r="B142" t="s">
        <v>55</v>
      </c>
      <c r="C142">
        <v>1104</v>
      </c>
      <c r="D142">
        <v>75737600.810000002</v>
      </c>
      <c r="E142">
        <v>23508</v>
      </c>
      <c r="F142">
        <v>146356669</v>
      </c>
    </row>
    <row r="143" spans="1:6" x14ac:dyDescent="0.25">
      <c r="A143">
        <v>1</v>
      </c>
      <c r="B143" t="s">
        <v>56</v>
      </c>
      <c r="C143">
        <v>386</v>
      </c>
      <c r="D143">
        <v>21640967.16</v>
      </c>
      <c r="E143">
        <v>12959</v>
      </c>
      <c r="F143">
        <v>69503882.409999996</v>
      </c>
    </row>
    <row r="144" spans="1:6" x14ac:dyDescent="0.25">
      <c r="A144">
        <v>1</v>
      </c>
      <c r="B144" t="s">
        <v>57</v>
      </c>
      <c r="C144">
        <v>2643</v>
      </c>
      <c r="D144">
        <v>243292435.49000001</v>
      </c>
      <c r="E144">
        <v>70878</v>
      </c>
      <c r="F144">
        <v>446296326.64999998</v>
      </c>
    </row>
    <row r="145" spans="1:6" x14ac:dyDescent="0.25">
      <c r="A145">
        <v>1</v>
      </c>
      <c r="B145" t="s">
        <v>58</v>
      </c>
      <c r="C145">
        <v>950</v>
      </c>
      <c r="D145">
        <v>47555509.359999999</v>
      </c>
      <c r="E145">
        <v>21197</v>
      </c>
      <c r="F145">
        <v>119191708.58</v>
      </c>
    </row>
    <row r="146" spans="1:6" x14ac:dyDescent="0.25">
      <c r="A146">
        <v>1</v>
      </c>
      <c r="B146" t="s">
        <v>59</v>
      </c>
      <c r="C146">
        <v>3497</v>
      </c>
      <c r="D146">
        <v>196766505.38</v>
      </c>
      <c r="E146">
        <v>60474</v>
      </c>
      <c r="F146">
        <v>441219705.81</v>
      </c>
    </row>
    <row r="147" spans="1:6" x14ac:dyDescent="0.25">
      <c r="A147">
        <v>1</v>
      </c>
      <c r="B147" t="s">
        <v>60</v>
      </c>
      <c r="C147">
        <v>10301</v>
      </c>
      <c r="D147">
        <v>644061046.13</v>
      </c>
      <c r="E147">
        <v>109271</v>
      </c>
      <c r="F147">
        <v>1225962926.21</v>
      </c>
    </row>
    <row r="148" spans="1:6" x14ac:dyDescent="0.25">
      <c r="A148">
        <v>1</v>
      </c>
      <c r="B148" t="s">
        <v>61</v>
      </c>
      <c r="C148">
        <v>1536</v>
      </c>
      <c r="D148">
        <v>94261911.730000004</v>
      </c>
      <c r="E148">
        <v>37289</v>
      </c>
      <c r="F148">
        <v>227464683.94</v>
      </c>
    </row>
    <row r="149" spans="1:6" x14ac:dyDescent="0.25">
      <c r="A149">
        <v>1</v>
      </c>
      <c r="B149" t="s">
        <v>62</v>
      </c>
      <c r="C149">
        <v>427</v>
      </c>
      <c r="D149">
        <v>24384480.239999998</v>
      </c>
      <c r="E149">
        <v>17602</v>
      </c>
      <c r="F149">
        <v>85376197.760000005</v>
      </c>
    </row>
    <row r="150" spans="1:6" x14ac:dyDescent="0.25">
      <c r="A150">
        <v>1</v>
      </c>
      <c r="B150" t="s">
        <v>63</v>
      </c>
      <c r="C150">
        <v>361</v>
      </c>
      <c r="D150">
        <v>25993356.780000001</v>
      </c>
      <c r="E150">
        <v>12957</v>
      </c>
      <c r="F150">
        <v>85636219.349999994</v>
      </c>
    </row>
    <row r="151" spans="1:6" x14ac:dyDescent="0.25">
      <c r="A151">
        <v>1</v>
      </c>
      <c r="B151" t="s">
        <v>64</v>
      </c>
      <c r="C151">
        <v>3613</v>
      </c>
      <c r="D151">
        <v>236240375.22</v>
      </c>
      <c r="E151">
        <v>63995</v>
      </c>
      <c r="F151">
        <v>525142279.76999998</v>
      </c>
    </row>
    <row r="152" spans="1:6" x14ac:dyDescent="0.25">
      <c r="A152">
        <v>1</v>
      </c>
      <c r="B152" t="s">
        <v>65</v>
      </c>
      <c r="C152">
        <v>132</v>
      </c>
      <c r="D152">
        <v>7845119.4100000001</v>
      </c>
      <c r="E152">
        <v>3797</v>
      </c>
      <c r="F152">
        <v>14693435.550000001</v>
      </c>
    </row>
    <row r="153" spans="1:6" x14ac:dyDescent="0.25">
      <c r="A153">
        <v>1</v>
      </c>
      <c r="B153" t="s">
        <v>66</v>
      </c>
      <c r="C153">
        <v>110</v>
      </c>
      <c r="D153">
        <v>9751283.1699999999</v>
      </c>
      <c r="E153">
        <v>7252</v>
      </c>
      <c r="F153">
        <v>37474160.719999999</v>
      </c>
    </row>
    <row r="154" spans="1:6" x14ac:dyDescent="0.25">
      <c r="A154">
        <v>1</v>
      </c>
      <c r="B154" t="s">
        <v>67</v>
      </c>
      <c r="C154">
        <v>888</v>
      </c>
      <c r="D154">
        <v>52174752.450000003</v>
      </c>
      <c r="E154">
        <v>20388</v>
      </c>
      <c r="F154">
        <v>117733238.84999999</v>
      </c>
    </row>
    <row r="155" spans="1:6" x14ac:dyDescent="0.25">
      <c r="A155">
        <v>1</v>
      </c>
      <c r="B155" t="s">
        <v>68</v>
      </c>
      <c r="C155">
        <v>1557</v>
      </c>
      <c r="D155">
        <v>116588558.51000001</v>
      </c>
      <c r="E155">
        <v>51085</v>
      </c>
      <c r="F155">
        <v>223698236.37</v>
      </c>
    </row>
    <row r="156" spans="1:6" x14ac:dyDescent="0.25">
      <c r="A156">
        <v>1</v>
      </c>
      <c r="B156" t="s">
        <v>69</v>
      </c>
      <c r="C156">
        <v>659</v>
      </c>
      <c r="D156">
        <v>38564984.969999999</v>
      </c>
      <c r="E156">
        <v>20408</v>
      </c>
      <c r="F156">
        <v>88925422.230000004</v>
      </c>
    </row>
    <row r="157" spans="1:6" x14ac:dyDescent="0.25">
      <c r="A157">
        <v>1</v>
      </c>
      <c r="B157" t="s">
        <v>70</v>
      </c>
      <c r="C157">
        <v>5311</v>
      </c>
      <c r="D157">
        <v>397365714.89999998</v>
      </c>
      <c r="E157">
        <v>106295</v>
      </c>
      <c r="F157">
        <v>743071574.65999997</v>
      </c>
    </row>
    <row r="158" spans="1:6" x14ac:dyDescent="0.25">
      <c r="A158">
        <v>1</v>
      </c>
      <c r="B158" t="s">
        <v>71</v>
      </c>
      <c r="C158">
        <v>711</v>
      </c>
      <c r="D158">
        <v>44103861.039999999</v>
      </c>
      <c r="E158">
        <v>21605</v>
      </c>
      <c r="F158">
        <v>120468196.18000001</v>
      </c>
    </row>
    <row r="159" spans="1:6" x14ac:dyDescent="0.25">
      <c r="A159">
        <v>1</v>
      </c>
      <c r="B159" t="s">
        <v>72</v>
      </c>
      <c r="C159">
        <v>781</v>
      </c>
      <c r="D159">
        <v>39908428.109999999</v>
      </c>
      <c r="E159">
        <v>16349</v>
      </c>
      <c r="F159">
        <v>110245372.97</v>
      </c>
    </row>
    <row r="160" spans="1:6" x14ac:dyDescent="0.25">
      <c r="A160">
        <v>1</v>
      </c>
      <c r="B160" t="s">
        <v>73</v>
      </c>
      <c r="C160">
        <v>967</v>
      </c>
      <c r="D160">
        <v>52805615.520000003</v>
      </c>
      <c r="E160">
        <v>22705</v>
      </c>
      <c r="F160">
        <v>138229789.13999999</v>
      </c>
    </row>
    <row r="161" spans="1:6" x14ac:dyDescent="0.25">
      <c r="A161">
        <v>1</v>
      </c>
      <c r="B161" t="s">
        <v>74</v>
      </c>
      <c r="C161">
        <v>81</v>
      </c>
      <c r="D161">
        <v>5668605.1900000004</v>
      </c>
      <c r="E161">
        <v>3079</v>
      </c>
      <c r="F161">
        <v>10321637.869999999</v>
      </c>
    </row>
    <row r="162" spans="1:6" x14ac:dyDescent="0.25">
      <c r="A162">
        <v>1</v>
      </c>
      <c r="B162" t="s">
        <v>75</v>
      </c>
      <c r="C162">
        <v>1178</v>
      </c>
      <c r="D162">
        <v>70294745.719999999</v>
      </c>
      <c r="E162">
        <v>33199</v>
      </c>
      <c r="F162">
        <v>279031799.93000001</v>
      </c>
    </row>
    <row r="163" spans="1:6" x14ac:dyDescent="0.25">
      <c r="A163">
        <v>1</v>
      </c>
      <c r="B163" t="s">
        <v>76</v>
      </c>
      <c r="C163">
        <v>1248</v>
      </c>
      <c r="D163">
        <v>60490053.079999998</v>
      </c>
      <c r="E163">
        <v>25877</v>
      </c>
      <c r="F163">
        <v>156875636.34999999</v>
      </c>
    </row>
    <row r="164" spans="1:6" x14ac:dyDescent="0.25">
      <c r="A164">
        <v>1</v>
      </c>
      <c r="B164" t="s">
        <v>77</v>
      </c>
      <c r="C164">
        <v>779</v>
      </c>
      <c r="D164">
        <v>58543598.909999996</v>
      </c>
      <c r="E164">
        <v>17100</v>
      </c>
      <c r="F164">
        <v>107413903.06999999</v>
      </c>
    </row>
    <row r="165" spans="1:6" x14ac:dyDescent="0.25">
      <c r="A165">
        <v>1</v>
      </c>
      <c r="B165" t="s">
        <v>78</v>
      </c>
      <c r="C165">
        <v>695</v>
      </c>
      <c r="D165">
        <v>49382209.619999997</v>
      </c>
      <c r="E165">
        <v>19324</v>
      </c>
      <c r="F165">
        <v>145208237.47</v>
      </c>
    </row>
    <row r="166" spans="1:6" x14ac:dyDescent="0.25">
      <c r="A166">
        <v>1</v>
      </c>
      <c r="B166" t="s">
        <v>79</v>
      </c>
      <c r="C166">
        <v>209</v>
      </c>
      <c r="D166">
        <v>12530205.689999999</v>
      </c>
      <c r="E166">
        <v>6269</v>
      </c>
      <c r="F166">
        <v>28485712.32</v>
      </c>
    </row>
    <row r="167" spans="1:6" x14ac:dyDescent="0.25">
      <c r="A167">
        <v>1</v>
      </c>
      <c r="B167" t="s">
        <v>80</v>
      </c>
      <c r="C167">
        <v>1736</v>
      </c>
      <c r="D167">
        <v>115853169.67</v>
      </c>
      <c r="E167">
        <v>61049</v>
      </c>
      <c r="F167">
        <v>547547452.73000002</v>
      </c>
    </row>
    <row r="168" spans="1:6" x14ac:dyDescent="0.25">
      <c r="A168">
        <v>1</v>
      </c>
      <c r="B168" t="s">
        <v>81</v>
      </c>
      <c r="C168">
        <v>2547</v>
      </c>
      <c r="D168">
        <v>177235738.03999999</v>
      </c>
      <c r="E168">
        <v>47141</v>
      </c>
      <c r="F168">
        <v>392220070.04000002</v>
      </c>
    </row>
    <row r="169" spans="1:6" x14ac:dyDescent="0.25">
      <c r="A169">
        <v>1</v>
      </c>
      <c r="B169" t="s">
        <v>82</v>
      </c>
      <c r="C169">
        <v>166</v>
      </c>
      <c r="D169">
        <v>13620987.66</v>
      </c>
      <c r="E169">
        <v>6588</v>
      </c>
      <c r="F169">
        <v>25384690.84</v>
      </c>
    </row>
    <row r="170" spans="1:6" x14ac:dyDescent="0.25">
      <c r="A170">
        <v>1</v>
      </c>
      <c r="B170" t="s">
        <v>83</v>
      </c>
      <c r="C170">
        <v>958</v>
      </c>
      <c r="D170">
        <v>41729890.689999998</v>
      </c>
      <c r="E170">
        <v>16722</v>
      </c>
      <c r="F170">
        <v>109185442.2</v>
      </c>
    </row>
    <row r="171" spans="1:6" x14ac:dyDescent="0.25">
      <c r="A171">
        <v>1</v>
      </c>
      <c r="B171" t="s">
        <v>84</v>
      </c>
      <c r="C171">
        <v>12</v>
      </c>
      <c r="D171">
        <v>487600</v>
      </c>
      <c r="E171">
        <v>1814</v>
      </c>
      <c r="F171">
        <v>6017928.9800000004</v>
      </c>
    </row>
    <row r="172" spans="1:6" x14ac:dyDescent="0.25">
      <c r="A172">
        <v>1</v>
      </c>
      <c r="B172" t="s">
        <v>85</v>
      </c>
      <c r="C172">
        <v>409</v>
      </c>
      <c r="D172">
        <v>29407315.510000002</v>
      </c>
      <c r="E172">
        <v>22318</v>
      </c>
      <c r="F172">
        <v>149747303.94</v>
      </c>
    </row>
    <row r="173" spans="1:6" x14ac:dyDescent="0.25">
      <c r="A173">
        <v>1</v>
      </c>
      <c r="B173" t="s">
        <v>86</v>
      </c>
      <c r="C173">
        <v>1171</v>
      </c>
      <c r="D173">
        <v>65450238.359999999</v>
      </c>
      <c r="E173">
        <v>20796</v>
      </c>
      <c r="F173">
        <v>133397879.67</v>
      </c>
    </row>
  </sheetData>
  <autoFilter ref="A1:C1">
    <sortState ref="A2:C173">
      <sortCondition ref="A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workbookViewId="0">
      <selection activeCell="N33" sqref="N33"/>
    </sheetView>
  </sheetViews>
  <sheetFormatPr defaultRowHeight="15" x14ac:dyDescent="0.25"/>
  <cols>
    <col min="1" max="1" width="25.5703125" customWidth="1"/>
    <col min="2" max="2" width="26.85546875" customWidth="1"/>
  </cols>
  <sheetData>
    <row r="1" spans="1:2" x14ac:dyDescent="0.25">
      <c r="A1" s="25" t="s">
        <v>116</v>
      </c>
      <c r="B1" s="25" t="s">
        <v>3</v>
      </c>
    </row>
    <row r="2" spans="1:2" x14ac:dyDescent="0.25">
      <c r="A2" s="25" t="s">
        <v>117</v>
      </c>
      <c r="B2" s="25" t="s">
        <v>33</v>
      </c>
    </row>
    <row r="3" spans="1:2" x14ac:dyDescent="0.25">
      <c r="A3" s="25" t="s">
        <v>118</v>
      </c>
      <c r="B3" s="25" t="s">
        <v>34</v>
      </c>
    </row>
    <row r="4" spans="1:2" x14ac:dyDescent="0.25">
      <c r="A4" s="25" t="s">
        <v>104</v>
      </c>
      <c r="B4" s="25" t="s">
        <v>55</v>
      </c>
    </row>
    <row r="5" spans="1:2" x14ac:dyDescent="0.25">
      <c r="A5" s="25" t="s">
        <v>119</v>
      </c>
      <c r="B5" s="25" t="s">
        <v>68</v>
      </c>
    </row>
    <row r="6" spans="1:2" x14ac:dyDescent="0.25">
      <c r="A6" s="25" t="s">
        <v>106</v>
      </c>
      <c r="B6" s="25" t="s">
        <v>78</v>
      </c>
    </row>
    <row r="7" spans="1:2" x14ac:dyDescent="0.25">
      <c r="A7" s="25" t="s">
        <v>100</v>
      </c>
      <c r="B7" s="25" t="s">
        <v>4</v>
      </c>
    </row>
    <row r="8" spans="1:2" x14ac:dyDescent="0.25">
      <c r="A8" s="25" t="s">
        <v>120</v>
      </c>
      <c r="B8" s="25" t="s">
        <v>5</v>
      </c>
    </row>
    <row r="9" spans="1:2" x14ac:dyDescent="0.25">
      <c r="A9" s="25" t="s">
        <v>121</v>
      </c>
      <c r="B9" s="25" t="s">
        <v>6</v>
      </c>
    </row>
    <row r="10" spans="1:2" x14ac:dyDescent="0.25">
      <c r="A10" s="26" t="s">
        <v>122</v>
      </c>
      <c r="B10" s="26" t="s">
        <v>9</v>
      </c>
    </row>
    <row r="11" spans="1:2" x14ac:dyDescent="0.25">
      <c r="A11" s="26" t="s">
        <v>123</v>
      </c>
      <c r="B11" s="26" t="s">
        <v>10</v>
      </c>
    </row>
    <row r="12" spans="1:2" x14ac:dyDescent="0.25">
      <c r="A12" s="25" t="s">
        <v>124</v>
      </c>
      <c r="B12" s="25" t="s">
        <v>12</v>
      </c>
    </row>
    <row r="13" spans="1:2" x14ac:dyDescent="0.25">
      <c r="A13" s="26" t="s">
        <v>125</v>
      </c>
      <c r="B13" s="26" t="s">
        <v>13</v>
      </c>
    </row>
    <row r="14" spans="1:2" x14ac:dyDescent="0.25">
      <c r="A14" s="25" t="s">
        <v>126</v>
      </c>
      <c r="B14" s="25" t="s">
        <v>14</v>
      </c>
    </row>
    <row r="15" spans="1:2" x14ac:dyDescent="0.25">
      <c r="A15" s="25" t="s">
        <v>127</v>
      </c>
      <c r="B15" s="25" t="s">
        <v>15</v>
      </c>
    </row>
    <row r="16" spans="1:2" x14ac:dyDescent="0.25">
      <c r="A16" s="26" t="s">
        <v>128</v>
      </c>
      <c r="B16" s="26" t="s">
        <v>47</v>
      </c>
    </row>
    <row r="17" spans="1:2" x14ac:dyDescent="0.25">
      <c r="A17" s="25" t="s">
        <v>129</v>
      </c>
      <c r="B17" s="25" t="s">
        <v>19</v>
      </c>
    </row>
    <row r="18" spans="1:2" x14ac:dyDescent="0.25">
      <c r="A18" s="26" t="s">
        <v>130</v>
      </c>
      <c r="B18" s="26" t="s">
        <v>21</v>
      </c>
    </row>
    <row r="19" spans="1:2" x14ac:dyDescent="0.25">
      <c r="A19" s="26" t="s">
        <v>131</v>
      </c>
      <c r="B19" s="26" t="s">
        <v>20</v>
      </c>
    </row>
    <row r="20" spans="1:2" x14ac:dyDescent="0.25">
      <c r="A20" s="25" t="s">
        <v>132</v>
      </c>
      <c r="B20" s="25" t="s">
        <v>23</v>
      </c>
    </row>
    <row r="21" spans="1:2" x14ac:dyDescent="0.25">
      <c r="A21" s="25" t="s">
        <v>133</v>
      </c>
      <c r="B21" s="25" t="s">
        <v>71</v>
      </c>
    </row>
    <row r="22" spans="1:2" x14ac:dyDescent="0.25">
      <c r="A22" s="26" t="s">
        <v>134</v>
      </c>
      <c r="B22" s="26" t="s">
        <v>25</v>
      </c>
    </row>
    <row r="23" spans="1:2" x14ac:dyDescent="0.25">
      <c r="A23" s="26" t="s">
        <v>102</v>
      </c>
      <c r="B23" s="26" t="s">
        <v>26</v>
      </c>
    </row>
    <row r="24" spans="1:2" x14ac:dyDescent="0.25">
      <c r="A24" s="26" t="s">
        <v>135</v>
      </c>
      <c r="B24" s="26" t="s">
        <v>29</v>
      </c>
    </row>
    <row r="25" spans="1:2" x14ac:dyDescent="0.25">
      <c r="A25" s="26" t="s">
        <v>136</v>
      </c>
      <c r="B25" s="26" t="s">
        <v>30</v>
      </c>
    </row>
    <row r="26" spans="1:2" x14ac:dyDescent="0.25">
      <c r="A26" s="26" t="s">
        <v>137</v>
      </c>
      <c r="B26" s="26" t="s">
        <v>32</v>
      </c>
    </row>
    <row r="27" spans="1:2" x14ac:dyDescent="0.25">
      <c r="A27" s="26" t="s">
        <v>138</v>
      </c>
      <c r="B27" s="26" t="s">
        <v>35</v>
      </c>
    </row>
    <row r="28" spans="1:2" x14ac:dyDescent="0.25">
      <c r="A28" s="26" t="s">
        <v>139</v>
      </c>
      <c r="B28" s="26" t="s">
        <v>59</v>
      </c>
    </row>
    <row r="29" spans="1:2" x14ac:dyDescent="0.25">
      <c r="A29" s="25" t="s">
        <v>140</v>
      </c>
      <c r="B29" s="25" t="s">
        <v>36</v>
      </c>
    </row>
    <row r="30" spans="1:2" x14ac:dyDescent="0.25">
      <c r="A30" s="26" t="s">
        <v>141</v>
      </c>
      <c r="B30" s="26" t="s">
        <v>37</v>
      </c>
    </row>
    <row r="31" spans="1:2" x14ac:dyDescent="0.25">
      <c r="A31" s="26" t="s">
        <v>60</v>
      </c>
      <c r="B31" s="26" t="s">
        <v>60</v>
      </c>
    </row>
    <row r="32" spans="1:2" x14ac:dyDescent="0.25">
      <c r="A32" s="25" t="s">
        <v>142</v>
      </c>
      <c r="B32" s="25" t="s">
        <v>38</v>
      </c>
    </row>
    <row r="33" spans="1:2" x14ac:dyDescent="0.25">
      <c r="A33" s="26" t="s">
        <v>143</v>
      </c>
      <c r="B33" s="26" t="s">
        <v>39</v>
      </c>
    </row>
    <row r="34" spans="1:2" x14ac:dyDescent="0.25">
      <c r="A34" s="26" t="s">
        <v>103</v>
      </c>
      <c r="B34" s="26" t="s">
        <v>40</v>
      </c>
    </row>
    <row r="35" spans="1:2" x14ac:dyDescent="0.25">
      <c r="A35" s="25" t="s">
        <v>43</v>
      </c>
      <c r="B35" s="25" t="s">
        <v>43</v>
      </c>
    </row>
    <row r="36" spans="1:2" x14ac:dyDescent="0.25">
      <c r="A36" s="25" t="s">
        <v>144</v>
      </c>
      <c r="B36" s="25" t="s">
        <v>44</v>
      </c>
    </row>
    <row r="37" spans="1:2" x14ac:dyDescent="0.25">
      <c r="A37" s="25" t="s">
        <v>145</v>
      </c>
      <c r="B37" s="25" t="s">
        <v>45</v>
      </c>
    </row>
    <row r="38" spans="1:2" x14ac:dyDescent="0.25">
      <c r="A38" s="25" t="s">
        <v>146</v>
      </c>
      <c r="B38" s="25" t="s">
        <v>48</v>
      </c>
    </row>
    <row r="39" spans="1:2" x14ac:dyDescent="0.25">
      <c r="A39" s="25" t="s">
        <v>147</v>
      </c>
      <c r="B39" s="25" t="s">
        <v>49</v>
      </c>
    </row>
    <row r="40" spans="1:2" x14ac:dyDescent="0.25">
      <c r="A40" s="26" t="s">
        <v>148</v>
      </c>
      <c r="B40" s="26" t="s">
        <v>50</v>
      </c>
    </row>
    <row r="41" spans="1:2" x14ac:dyDescent="0.25">
      <c r="A41" s="25" t="s">
        <v>149</v>
      </c>
      <c r="B41" s="25" t="s">
        <v>51</v>
      </c>
    </row>
    <row r="42" spans="1:2" x14ac:dyDescent="0.25">
      <c r="A42" s="25" t="s">
        <v>150</v>
      </c>
      <c r="B42" s="25" t="s">
        <v>52</v>
      </c>
    </row>
    <row r="43" spans="1:2" x14ac:dyDescent="0.25">
      <c r="A43" s="25" t="s">
        <v>151</v>
      </c>
      <c r="B43" s="25" t="s">
        <v>53</v>
      </c>
    </row>
    <row r="44" spans="1:2" x14ac:dyDescent="0.25">
      <c r="A44" s="26" t="s">
        <v>152</v>
      </c>
      <c r="B44" s="26" t="s">
        <v>54</v>
      </c>
    </row>
    <row r="45" spans="1:2" x14ac:dyDescent="0.25">
      <c r="A45" s="26" t="s">
        <v>153</v>
      </c>
      <c r="B45" s="26" t="s">
        <v>56</v>
      </c>
    </row>
    <row r="46" spans="1:2" x14ac:dyDescent="0.25">
      <c r="A46" s="26" t="s">
        <v>154</v>
      </c>
      <c r="B46" s="26" t="s">
        <v>57</v>
      </c>
    </row>
    <row r="47" spans="1:2" x14ac:dyDescent="0.25">
      <c r="A47" s="25" t="s">
        <v>155</v>
      </c>
      <c r="B47" s="25" t="s">
        <v>58</v>
      </c>
    </row>
    <row r="48" spans="1:2" x14ac:dyDescent="0.25">
      <c r="A48" s="25" t="s">
        <v>156</v>
      </c>
      <c r="B48" s="25" t="s">
        <v>61</v>
      </c>
    </row>
    <row r="49" spans="1:2" x14ac:dyDescent="0.25">
      <c r="A49" s="26" t="s">
        <v>105</v>
      </c>
      <c r="B49" s="26" t="s">
        <v>63</v>
      </c>
    </row>
    <row r="50" spans="1:2" x14ac:dyDescent="0.25">
      <c r="A50" s="25" t="s">
        <v>157</v>
      </c>
      <c r="B50" s="25" t="s">
        <v>64</v>
      </c>
    </row>
    <row r="51" spans="1:2" x14ac:dyDescent="0.25">
      <c r="A51" s="25" t="s">
        <v>158</v>
      </c>
      <c r="B51" s="25" t="s">
        <v>67</v>
      </c>
    </row>
    <row r="52" spans="1:2" x14ac:dyDescent="0.25">
      <c r="A52" s="25" t="s">
        <v>65</v>
      </c>
      <c r="B52" s="25" t="s">
        <v>65</v>
      </c>
    </row>
    <row r="53" spans="1:2" x14ac:dyDescent="0.25">
      <c r="A53" s="26" t="s">
        <v>159</v>
      </c>
      <c r="B53" s="26" t="s">
        <v>69</v>
      </c>
    </row>
    <row r="54" spans="1:2" x14ac:dyDescent="0.25">
      <c r="A54" s="26" t="s">
        <v>160</v>
      </c>
      <c r="B54" s="26" t="s">
        <v>72</v>
      </c>
    </row>
    <row r="55" spans="1:2" x14ac:dyDescent="0.25">
      <c r="A55" s="25" t="s">
        <v>161</v>
      </c>
      <c r="B55" s="25" t="s">
        <v>73</v>
      </c>
    </row>
    <row r="56" spans="1:2" x14ac:dyDescent="0.25">
      <c r="A56" s="25" t="s">
        <v>162</v>
      </c>
      <c r="B56" s="25" t="s">
        <v>75</v>
      </c>
    </row>
    <row r="57" spans="1:2" x14ac:dyDescent="0.25">
      <c r="A57" s="25" t="s">
        <v>163</v>
      </c>
      <c r="B57" s="25" t="s">
        <v>77</v>
      </c>
    </row>
    <row r="58" spans="1:2" x14ac:dyDescent="0.25">
      <c r="A58" s="26" t="s">
        <v>164</v>
      </c>
      <c r="B58" s="26" t="s">
        <v>81</v>
      </c>
    </row>
    <row r="59" spans="1:2" x14ac:dyDescent="0.25">
      <c r="A59" s="26" t="s">
        <v>165</v>
      </c>
      <c r="B59" s="26" t="s">
        <v>18</v>
      </c>
    </row>
    <row r="60" spans="1:2" x14ac:dyDescent="0.25">
      <c r="A60" s="26" t="s">
        <v>107</v>
      </c>
      <c r="B60" s="26" t="s">
        <v>84</v>
      </c>
    </row>
    <row r="61" spans="1:2" x14ac:dyDescent="0.25">
      <c r="A61" s="26" t="s">
        <v>166</v>
      </c>
      <c r="B61" s="26" t="s">
        <v>86</v>
      </c>
    </row>
    <row r="62" spans="1:2" x14ac:dyDescent="0.25">
      <c r="A62" s="26" t="s">
        <v>167</v>
      </c>
      <c r="B62" s="26" t="s">
        <v>1</v>
      </c>
    </row>
    <row r="63" spans="1:2" x14ac:dyDescent="0.25">
      <c r="A63" s="26" t="s">
        <v>168</v>
      </c>
      <c r="B63" s="26" t="s">
        <v>8</v>
      </c>
    </row>
    <row r="64" spans="1:2" x14ac:dyDescent="0.25">
      <c r="A64" s="26" t="s">
        <v>169</v>
      </c>
      <c r="B64" s="26" t="s">
        <v>11</v>
      </c>
    </row>
    <row r="65" spans="1:2" x14ac:dyDescent="0.25">
      <c r="A65" s="26" t="s">
        <v>170</v>
      </c>
      <c r="B65" s="26" t="s">
        <v>16</v>
      </c>
    </row>
    <row r="66" spans="1:2" x14ac:dyDescent="0.25">
      <c r="A66" s="25" t="s">
        <v>171</v>
      </c>
      <c r="B66" s="25" t="s">
        <v>22</v>
      </c>
    </row>
    <row r="67" spans="1:2" x14ac:dyDescent="0.25">
      <c r="A67" s="25" t="s">
        <v>172</v>
      </c>
      <c r="B67" s="25" t="s">
        <v>2</v>
      </c>
    </row>
    <row r="68" spans="1:2" x14ac:dyDescent="0.25">
      <c r="A68" s="26" t="s">
        <v>173</v>
      </c>
      <c r="B68" s="26" t="s">
        <v>24</v>
      </c>
    </row>
    <row r="69" spans="1:2" x14ac:dyDescent="0.25">
      <c r="A69" s="25" t="s">
        <v>174</v>
      </c>
      <c r="B69" s="25" t="s">
        <v>28</v>
      </c>
    </row>
    <row r="70" spans="1:2" x14ac:dyDescent="0.25">
      <c r="A70" s="26" t="s">
        <v>175</v>
      </c>
      <c r="B70" s="26" t="s">
        <v>31</v>
      </c>
    </row>
    <row r="71" spans="1:2" x14ac:dyDescent="0.25">
      <c r="A71" s="26" t="s">
        <v>176</v>
      </c>
      <c r="B71" s="26" t="s">
        <v>41</v>
      </c>
    </row>
    <row r="72" spans="1:2" x14ac:dyDescent="0.25">
      <c r="A72" s="25" t="s">
        <v>177</v>
      </c>
      <c r="B72" s="25" t="s">
        <v>42</v>
      </c>
    </row>
    <row r="73" spans="1:2" x14ac:dyDescent="0.25">
      <c r="A73" s="25" t="s">
        <v>178</v>
      </c>
      <c r="B73" s="25" t="s">
        <v>66</v>
      </c>
    </row>
    <row r="74" spans="1:2" x14ac:dyDescent="0.25">
      <c r="A74" s="26" t="s">
        <v>179</v>
      </c>
      <c r="B74" s="26" t="s">
        <v>27</v>
      </c>
    </row>
    <row r="75" spans="1:2" x14ac:dyDescent="0.25">
      <c r="A75" s="26" t="s">
        <v>180</v>
      </c>
      <c r="B75" s="26" t="s">
        <v>70</v>
      </c>
    </row>
    <row r="76" spans="1:2" x14ac:dyDescent="0.25">
      <c r="A76" s="25" t="s">
        <v>181</v>
      </c>
      <c r="B76" s="25" t="s">
        <v>74</v>
      </c>
    </row>
    <row r="77" spans="1:2" x14ac:dyDescent="0.25">
      <c r="A77" s="25" t="s">
        <v>182</v>
      </c>
      <c r="B77" s="25" t="s">
        <v>76</v>
      </c>
    </row>
    <row r="78" spans="1:2" x14ac:dyDescent="0.25">
      <c r="A78" s="26" t="s">
        <v>183</v>
      </c>
      <c r="B78" s="26" t="s">
        <v>79</v>
      </c>
    </row>
    <row r="79" spans="1:2" x14ac:dyDescent="0.25">
      <c r="A79" s="26" t="s">
        <v>184</v>
      </c>
      <c r="B79" s="26" t="s">
        <v>82</v>
      </c>
    </row>
    <row r="80" spans="1:2" x14ac:dyDescent="0.25">
      <c r="A80" s="26" t="s">
        <v>83</v>
      </c>
      <c r="B80" s="26" t="s">
        <v>91</v>
      </c>
    </row>
    <row r="81" spans="1:2" x14ac:dyDescent="0.25">
      <c r="A81" s="25" t="s">
        <v>108</v>
      </c>
      <c r="B81" s="25" t="s">
        <v>92</v>
      </c>
    </row>
    <row r="82" spans="1:2" x14ac:dyDescent="0.25">
      <c r="A82" s="25" t="s">
        <v>101</v>
      </c>
      <c r="B82" s="25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3"/>
  <sheetViews>
    <sheetView topLeftCell="A421" workbookViewId="0">
      <selection sqref="A1:A453"/>
    </sheetView>
  </sheetViews>
  <sheetFormatPr defaultRowHeight="15" x14ac:dyDescent="0.25"/>
  <sheetData>
    <row r="1" spans="1:1" x14ac:dyDescent="0.25">
      <c r="A1">
        <v>5661384463.4099998</v>
      </c>
    </row>
    <row r="2" spans="1:1" x14ac:dyDescent="0.25">
      <c r="A2">
        <v>5298140789.2299995</v>
      </c>
    </row>
    <row r="3" spans="1:1" x14ac:dyDescent="0.25">
      <c r="A3">
        <v>1611088.2</v>
      </c>
    </row>
    <row r="4" spans="1:1" x14ac:dyDescent="0.25">
      <c r="A4">
        <v>660831400.26999998</v>
      </c>
    </row>
    <row r="5" spans="1:1" x14ac:dyDescent="0.25">
      <c r="A5">
        <v>714415533.21000004</v>
      </c>
    </row>
    <row r="6" spans="1:1" x14ac:dyDescent="0.25">
      <c r="A6">
        <v>89118973.109999999</v>
      </c>
    </row>
    <row r="7" spans="1:1" x14ac:dyDescent="0.25">
      <c r="A7">
        <v>112205658.17</v>
      </c>
    </row>
    <row r="8" spans="1:1" x14ac:dyDescent="0.25">
      <c r="A8">
        <v>38934025.740000002</v>
      </c>
    </row>
    <row r="9" spans="1:1" x14ac:dyDescent="0.25">
      <c r="A9">
        <v>314298906.07999998</v>
      </c>
    </row>
    <row r="10" spans="1:1" x14ac:dyDescent="0.25">
      <c r="A10">
        <v>1112083668.3699999</v>
      </c>
    </row>
    <row r="11" spans="1:1" x14ac:dyDescent="0.25">
      <c r="A11">
        <v>60553026.649999999</v>
      </c>
    </row>
    <row r="12" spans="1:1" x14ac:dyDescent="0.25">
      <c r="A12">
        <v>828930.74</v>
      </c>
    </row>
    <row r="13" spans="1:1" x14ac:dyDescent="0.25">
      <c r="A13">
        <v>1010485552.98</v>
      </c>
    </row>
    <row r="14" spans="1:1" x14ac:dyDescent="0.25">
      <c r="A14">
        <v>492014617.62</v>
      </c>
    </row>
    <row r="15" spans="1:1" x14ac:dyDescent="0.25">
      <c r="A15">
        <v>44165054.829999998</v>
      </c>
    </row>
    <row r="16" spans="1:1" x14ac:dyDescent="0.25">
      <c r="A16">
        <v>98563383.969999999</v>
      </c>
    </row>
    <row r="17" spans="1:1" x14ac:dyDescent="0.25">
      <c r="A17">
        <v>31905877.510000002</v>
      </c>
    </row>
    <row r="18" spans="1:1" x14ac:dyDescent="0.25">
      <c r="A18">
        <v>92333664.189999998</v>
      </c>
    </row>
    <row r="19" spans="1:1" x14ac:dyDescent="0.25">
      <c r="A19">
        <v>1863796.61</v>
      </c>
    </row>
    <row r="20" spans="1:1" x14ac:dyDescent="0.25">
      <c r="A20">
        <v>32155168.109999999</v>
      </c>
    </row>
    <row r="21" spans="1:1" x14ac:dyDescent="0.25">
      <c r="A21">
        <v>22363699.010000002</v>
      </c>
    </row>
    <row r="22" spans="1:1" x14ac:dyDescent="0.25">
      <c r="A22">
        <v>14150678.310000001</v>
      </c>
    </row>
    <row r="23" spans="1:1" x14ac:dyDescent="0.25">
      <c r="A23">
        <v>16991591.84</v>
      </c>
    </row>
    <row r="24" spans="1:1" x14ac:dyDescent="0.25">
      <c r="A24">
        <v>15459307.710000001</v>
      </c>
    </row>
    <row r="25" spans="1:1" x14ac:dyDescent="0.25">
      <c r="A25">
        <v>5306147.47</v>
      </c>
    </row>
    <row r="26" spans="1:1" x14ac:dyDescent="0.25">
      <c r="A26">
        <v>16597735.08</v>
      </c>
    </row>
    <row r="27" spans="1:1" x14ac:dyDescent="0.25">
      <c r="A27">
        <v>36772153.780000001</v>
      </c>
    </row>
    <row r="28" spans="1:1" x14ac:dyDescent="0.25">
      <c r="A28">
        <v>7629934.96</v>
      </c>
    </row>
    <row r="29" spans="1:1" x14ac:dyDescent="0.25">
      <c r="A29">
        <v>22666120.73</v>
      </c>
    </row>
    <row r="30" spans="1:1" x14ac:dyDescent="0.25">
      <c r="A30">
        <v>19518613.890000001</v>
      </c>
    </row>
    <row r="31" spans="1:1" x14ac:dyDescent="0.25">
      <c r="A31">
        <v>11508795.58</v>
      </c>
    </row>
    <row r="32" spans="1:1" x14ac:dyDescent="0.25">
      <c r="A32">
        <v>126221532.62</v>
      </c>
    </row>
    <row r="33" spans="1:1" x14ac:dyDescent="0.25">
      <c r="A33">
        <v>12094833.48</v>
      </c>
    </row>
    <row r="34" spans="1:1" x14ac:dyDescent="0.25">
      <c r="A34">
        <v>1432613.05</v>
      </c>
    </row>
    <row r="35" spans="1:1" x14ac:dyDescent="0.25">
      <c r="A35">
        <v>8737664.7599999998</v>
      </c>
    </row>
    <row r="36" spans="1:1" x14ac:dyDescent="0.25">
      <c r="A36">
        <v>1716995.02</v>
      </c>
    </row>
    <row r="37" spans="1:1" x14ac:dyDescent="0.25">
      <c r="A37">
        <v>16619798.73</v>
      </c>
    </row>
    <row r="38" spans="1:1" x14ac:dyDescent="0.25">
      <c r="A38">
        <v>92822516.040000007</v>
      </c>
    </row>
    <row r="39" spans="1:1" x14ac:dyDescent="0.25">
      <c r="A39">
        <v>4416491.63</v>
      </c>
    </row>
    <row r="40" spans="1:1" x14ac:dyDescent="0.25">
      <c r="A40">
        <v>61905191.170000002</v>
      </c>
    </row>
    <row r="41" spans="1:1" x14ac:dyDescent="0.25">
      <c r="A41">
        <v>406668.22</v>
      </c>
    </row>
    <row r="42" spans="1:1" x14ac:dyDescent="0.25">
      <c r="A42">
        <v>165602046.19</v>
      </c>
    </row>
    <row r="43" spans="1:1" x14ac:dyDescent="0.25">
      <c r="A43">
        <v>277382.71999999997</v>
      </c>
    </row>
    <row r="44" spans="1:1" x14ac:dyDescent="0.25">
      <c r="A44">
        <v>7694944.9100000001</v>
      </c>
    </row>
    <row r="45" spans="1:1" x14ac:dyDescent="0.25">
      <c r="A45">
        <v>22460900.260000002</v>
      </c>
    </row>
    <row r="46" spans="1:1" x14ac:dyDescent="0.25">
      <c r="A46">
        <v>9090661.8000000007</v>
      </c>
    </row>
    <row r="47" spans="1:1" x14ac:dyDescent="0.25">
      <c r="A47">
        <v>18176973.649999999</v>
      </c>
    </row>
    <row r="48" spans="1:1" x14ac:dyDescent="0.25">
      <c r="A48">
        <v>221138952.84999999</v>
      </c>
    </row>
    <row r="49" spans="1:1" x14ac:dyDescent="0.25">
      <c r="A49">
        <v>3598833.71</v>
      </c>
    </row>
    <row r="50" spans="1:1" x14ac:dyDescent="0.25">
      <c r="A50">
        <v>332977368.91000003</v>
      </c>
    </row>
    <row r="51" spans="1:1" x14ac:dyDescent="0.25">
      <c r="A51">
        <v>7299635.8099999996</v>
      </c>
    </row>
    <row r="52" spans="1:1" x14ac:dyDescent="0.25">
      <c r="A52">
        <v>14049923.68</v>
      </c>
    </row>
    <row r="53" spans="1:1" x14ac:dyDescent="0.25">
      <c r="A53">
        <v>14180397.07</v>
      </c>
    </row>
    <row r="54" spans="1:1" x14ac:dyDescent="0.25">
      <c r="A54">
        <v>21492713.690000001</v>
      </c>
    </row>
    <row r="55" spans="1:1" x14ac:dyDescent="0.25">
      <c r="A55">
        <v>159544020.15000001</v>
      </c>
    </row>
    <row r="56" spans="1:1" x14ac:dyDescent="0.25">
      <c r="A56">
        <v>2245022.98</v>
      </c>
    </row>
    <row r="57" spans="1:1" x14ac:dyDescent="0.25">
      <c r="A57">
        <v>1758749.85</v>
      </c>
    </row>
    <row r="58" spans="1:1" x14ac:dyDescent="0.25">
      <c r="A58">
        <v>13020429.060000001</v>
      </c>
    </row>
    <row r="59" spans="1:1" x14ac:dyDescent="0.25">
      <c r="A59">
        <v>564548.66</v>
      </c>
    </row>
    <row r="60" spans="1:1" x14ac:dyDescent="0.25">
      <c r="A60">
        <v>18063433.640000001</v>
      </c>
    </row>
    <row r="61" spans="1:1" x14ac:dyDescent="0.25">
      <c r="A61">
        <v>194447392.77000001</v>
      </c>
    </row>
    <row r="62" spans="1:1" x14ac:dyDescent="0.25">
      <c r="A62">
        <v>326142669.06</v>
      </c>
    </row>
    <row r="63" spans="1:1" x14ac:dyDescent="0.25">
      <c r="A63">
        <v>24421531.68</v>
      </c>
    </row>
    <row r="64" spans="1:1" x14ac:dyDescent="0.25">
      <c r="A64">
        <v>802915243.05999994</v>
      </c>
    </row>
    <row r="65" spans="1:1" x14ac:dyDescent="0.25">
      <c r="A65">
        <v>83466849.400000006</v>
      </c>
    </row>
    <row r="66" spans="1:1" x14ac:dyDescent="0.25">
      <c r="A66">
        <v>76396410.540000007</v>
      </c>
    </row>
    <row r="67" spans="1:1" x14ac:dyDescent="0.25">
      <c r="A67">
        <v>14223514.65</v>
      </c>
    </row>
    <row r="68" spans="1:1" x14ac:dyDescent="0.25">
      <c r="A68">
        <v>58570992.240000002</v>
      </c>
    </row>
    <row r="69" spans="1:1" x14ac:dyDescent="0.25">
      <c r="A69">
        <v>18771744.579999998</v>
      </c>
    </row>
    <row r="70" spans="1:1" x14ac:dyDescent="0.25">
      <c r="A70">
        <v>511610982.89999998</v>
      </c>
    </row>
    <row r="71" spans="1:1" x14ac:dyDescent="0.25">
      <c r="A71">
        <v>70643120.909999996</v>
      </c>
    </row>
    <row r="72" spans="1:1" x14ac:dyDescent="0.25">
      <c r="A72">
        <v>24868179.98</v>
      </c>
    </row>
    <row r="73" spans="1:1" x14ac:dyDescent="0.25">
      <c r="A73">
        <v>15979635.9</v>
      </c>
    </row>
    <row r="74" spans="1:1" x14ac:dyDescent="0.25">
      <c r="A74">
        <v>336946.18</v>
      </c>
    </row>
    <row r="75" spans="1:1" x14ac:dyDescent="0.25">
      <c r="A75">
        <v>21445630.309999999</v>
      </c>
    </row>
    <row r="76" spans="1:1" x14ac:dyDescent="0.25">
      <c r="A76">
        <v>1530386.72</v>
      </c>
    </row>
    <row r="77" spans="1:1" x14ac:dyDescent="0.25">
      <c r="A77">
        <v>3682689.27</v>
      </c>
    </row>
    <row r="78" spans="1:1" x14ac:dyDescent="0.25">
      <c r="A78">
        <v>62428550.990000002</v>
      </c>
    </row>
    <row r="79" spans="1:1" x14ac:dyDescent="0.25">
      <c r="A79">
        <v>451154920</v>
      </c>
    </row>
    <row r="80" spans="1:1" x14ac:dyDescent="0.25">
      <c r="A80">
        <v>3532695.92</v>
      </c>
    </row>
    <row r="81" spans="1:1" x14ac:dyDescent="0.25">
      <c r="A81">
        <v>10786170.65</v>
      </c>
    </row>
    <row r="82" spans="1:1" x14ac:dyDescent="0.25">
      <c r="A82">
        <v>97502429.719999999</v>
      </c>
    </row>
    <row r="83" spans="1:1" x14ac:dyDescent="0.25">
      <c r="A83">
        <v>41172941.350000001</v>
      </c>
    </row>
    <row r="84" spans="1:1" x14ac:dyDescent="0.25">
      <c r="A84">
        <v>79996886.709999993</v>
      </c>
    </row>
    <row r="85" spans="1:1" x14ac:dyDescent="0.25">
      <c r="A85">
        <v>132227083.08</v>
      </c>
    </row>
    <row r="86" spans="1:1" x14ac:dyDescent="0.25">
      <c r="A86">
        <v>125110138.68000001</v>
      </c>
    </row>
    <row r="87" spans="1:1" x14ac:dyDescent="0.25">
      <c r="A87">
        <v>298836.65000000002</v>
      </c>
    </row>
    <row r="88" spans="1:1" x14ac:dyDescent="0.25">
      <c r="A88">
        <v>7348521.3499999996</v>
      </c>
    </row>
    <row r="89" spans="1:1" x14ac:dyDescent="0.25">
      <c r="A89">
        <v>360159276.54000002</v>
      </c>
    </row>
    <row r="90" spans="1:1" x14ac:dyDescent="0.25">
      <c r="A90">
        <v>19169934.149999999</v>
      </c>
    </row>
    <row r="91" spans="1:1" x14ac:dyDescent="0.25">
      <c r="A91">
        <v>15498352.34</v>
      </c>
    </row>
    <row r="92" spans="1:1" x14ac:dyDescent="0.25">
      <c r="A92">
        <v>19586940.800000001</v>
      </c>
    </row>
    <row r="93" spans="1:1" x14ac:dyDescent="0.25">
      <c r="A93">
        <v>8316566.4900000002</v>
      </c>
    </row>
    <row r="94" spans="1:1" x14ac:dyDescent="0.25">
      <c r="A94">
        <v>37466583.719999999</v>
      </c>
    </row>
    <row r="95" spans="1:1" x14ac:dyDescent="0.25">
      <c r="A95">
        <v>31703163.030000001</v>
      </c>
    </row>
    <row r="96" spans="1:1" x14ac:dyDescent="0.25">
      <c r="A96">
        <v>23166713.620000001</v>
      </c>
    </row>
    <row r="97" spans="1:1" x14ac:dyDescent="0.25">
      <c r="A97">
        <v>778706.82</v>
      </c>
    </row>
    <row r="98" spans="1:1" x14ac:dyDescent="0.25">
      <c r="A98">
        <v>247398078.55000001</v>
      </c>
    </row>
    <row r="99" spans="1:1" x14ac:dyDescent="0.25">
      <c r="A99">
        <v>29116645.460000001</v>
      </c>
    </row>
    <row r="100" spans="1:1" x14ac:dyDescent="0.25">
      <c r="A100">
        <v>38121796.990000002</v>
      </c>
    </row>
    <row r="101" spans="1:1" x14ac:dyDescent="0.25">
      <c r="A101">
        <v>6053273.1799999997</v>
      </c>
    </row>
    <row r="102" spans="1:1" x14ac:dyDescent="0.25">
      <c r="A102">
        <v>570144.68999999994</v>
      </c>
    </row>
    <row r="103" spans="1:1" x14ac:dyDescent="0.25">
      <c r="A103">
        <v>56854038.240000002</v>
      </c>
    </row>
    <row r="104" spans="1:1" x14ac:dyDescent="0.25">
      <c r="A104">
        <v>3969250.91</v>
      </c>
    </row>
    <row r="105" spans="1:1" x14ac:dyDescent="0.25">
      <c r="A105">
        <v>27501745.27</v>
      </c>
    </row>
    <row r="106" spans="1:1" x14ac:dyDescent="0.25">
      <c r="A106">
        <v>31625973.59</v>
      </c>
    </row>
    <row r="107" spans="1:1" x14ac:dyDescent="0.25">
      <c r="A107">
        <v>6416442.0300000003</v>
      </c>
    </row>
    <row r="108" spans="1:1" x14ac:dyDescent="0.25">
      <c r="A108">
        <v>18061067.739999998</v>
      </c>
    </row>
    <row r="109" spans="1:1" x14ac:dyDescent="0.25">
      <c r="A109">
        <v>123097058.72</v>
      </c>
    </row>
    <row r="110" spans="1:1" x14ac:dyDescent="0.25">
      <c r="A110">
        <v>363993690.54000002</v>
      </c>
    </row>
    <row r="111" spans="1:1" x14ac:dyDescent="0.25">
      <c r="A111">
        <v>1104733.8500000001</v>
      </c>
    </row>
    <row r="112" spans="1:1" x14ac:dyDescent="0.25">
      <c r="A112">
        <v>32670.799999999999</v>
      </c>
    </row>
    <row r="113" spans="1:1" x14ac:dyDescent="0.25">
      <c r="A113">
        <v>26733267.039999999</v>
      </c>
    </row>
    <row r="114" spans="1:1" x14ac:dyDescent="0.25">
      <c r="A114">
        <v>24166156.109999999</v>
      </c>
    </row>
    <row r="115" spans="1:1" x14ac:dyDescent="0.25">
      <c r="A115">
        <v>2567498.5299999998</v>
      </c>
    </row>
    <row r="116" spans="1:1" x14ac:dyDescent="0.25">
      <c r="A116">
        <v>143763.9</v>
      </c>
    </row>
    <row r="117" spans="1:1" x14ac:dyDescent="0.25">
      <c r="A117">
        <v>84376782.109999999</v>
      </c>
    </row>
    <row r="118" spans="1:1" x14ac:dyDescent="0.25">
      <c r="A118">
        <v>734126719.44000006</v>
      </c>
    </row>
    <row r="119" spans="1:1" x14ac:dyDescent="0.25">
      <c r="A119">
        <v>5584652352.0699997</v>
      </c>
    </row>
    <row r="120" spans="1:1" x14ac:dyDescent="0.25">
      <c r="A120">
        <v>23781066.239999998</v>
      </c>
    </row>
    <row r="121" spans="1:1" x14ac:dyDescent="0.25">
      <c r="A121">
        <v>201218437.44999999</v>
      </c>
    </row>
    <row r="122" spans="1:1" x14ac:dyDescent="0.25">
      <c r="A122">
        <v>68824625.579999998</v>
      </c>
    </row>
    <row r="123" spans="1:1" x14ac:dyDescent="0.25">
      <c r="A123">
        <v>199905527.81999999</v>
      </c>
    </row>
    <row r="124" spans="1:1" x14ac:dyDescent="0.25">
      <c r="A124">
        <v>27757022.379999999</v>
      </c>
    </row>
    <row r="125" spans="1:1" x14ac:dyDescent="0.25">
      <c r="A125">
        <v>27971402</v>
      </c>
    </row>
    <row r="126" spans="1:1" x14ac:dyDescent="0.25">
      <c r="A126">
        <v>89838794.510000005</v>
      </c>
    </row>
    <row r="127" spans="1:1" x14ac:dyDescent="0.25">
      <c r="A127">
        <v>982616954.76999998</v>
      </c>
    </row>
    <row r="128" spans="1:1" x14ac:dyDescent="0.25">
      <c r="A128">
        <v>19421166.699999999</v>
      </c>
    </row>
    <row r="129" spans="1:1" x14ac:dyDescent="0.25">
      <c r="A129">
        <v>235419332.06999999</v>
      </c>
    </row>
    <row r="130" spans="1:1" x14ac:dyDescent="0.25">
      <c r="A130">
        <v>22596103.530000001</v>
      </c>
    </row>
    <row r="131" spans="1:1" x14ac:dyDescent="0.25">
      <c r="A131">
        <v>65549931.659999996</v>
      </c>
    </row>
    <row r="132" spans="1:1" x14ac:dyDescent="0.25">
      <c r="A132">
        <v>43225.79</v>
      </c>
    </row>
    <row r="133" spans="1:1" x14ac:dyDescent="0.25">
      <c r="A133">
        <v>195623602.84</v>
      </c>
    </row>
    <row r="134" spans="1:1" x14ac:dyDescent="0.25">
      <c r="A134">
        <v>366863673.99000001</v>
      </c>
    </row>
    <row r="135" spans="1:1" x14ac:dyDescent="0.25">
      <c r="A135">
        <v>586575926.58000004</v>
      </c>
    </row>
    <row r="136" spans="1:1" x14ac:dyDescent="0.25">
      <c r="A136">
        <v>19032558.920000002</v>
      </c>
    </row>
    <row r="137" spans="1:1" x14ac:dyDescent="0.25">
      <c r="A137">
        <v>62642926.049999997</v>
      </c>
    </row>
    <row r="138" spans="1:1" x14ac:dyDescent="0.25">
      <c r="A138">
        <v>1268109.8</v>
      </c>
    </row>
    <row r="139" spans="1:1" x14ac:dyDescent="0.25">
      <c r="A139">
        <v>5878429.9800000004</v>
      </c>
    </row>
    <row r="140" spans="1:1" x14ac:dyDescent="0.25">
      <c r="A140">
        <v>1636599.94</v>
      </c>
    </row>
    <row r="141" spans="1:1" x14ac:dyDescent="0.25">
      <c r="A141">
        <v>43701947.969999999</v>
      </c>
    </row>
    <row r="142" spans="1:1" x14ac:dyDescent="0.25">
      <c r="A142">
        <v>13934970.02</v>
      </c>
    </row>
    <row r="143" spans="1:1" x14ac:dyDescent="0.25">
      <c r="A143">
        <v>24713869.640000001</v>
      </c>
    </row>
    <row r="144" spans="1:1" x14ac:dyDescent="0.25">
      <c r="A144">
        <v>8550981.0399999991</v>
      </c>
    </row>
    <row r="145" spans="1:1" x14ac:dyDescent="0.25">
      <c r="A145">
        <v>21925369.010000002</v>
      </c>
    </row>
    <row r="146" spans="1:1" x14ac:dyDescent="0.25">
      <c r="A146">
        <v>8062725.5099999998</v>
      </c>
    </row>
    <row r="147" spans="1:1" x14ac:dyDescent="0.25">
      <c r="A147">
        <v>32614104.550000001</v>
      </c>
    </row>
    <row r="148" spans="1:1" x14ac:dyDescent="0.25">
      <c r="A148">
        <v>58319292.909999996</v>
      </c>
    </row>
    <row r="149" spans="1:1" x14ac:dyDescent="0.25">
      <c r="A149">
        <v>4055356.31</v>
      </c>
    </row>
    <row r="150" spans="1:1" x14ac:dyDescent="0.25">
      <c r="A150">
        <v>1006144937.28</v>
      </c>
    </row>
    <row r="151" spans="1:1" x14ac:dyDescent="0.25">
      <c r="A151">
        <v>5863962.7599999998</v>
      </c>
    </row>
    <row r="152" spans="1:1" x14ac:dyDescent="0.25">
      <c r="A152">
        <v>23367621.460000001</v>
      </c>
    </row>
    <row r="153" spans="1:1" x14ac:dyDescent="0.25">
      <c r="A153">
        <v>121660.92</v>
      </c>
    </row>
    <row r="154" spans="1:1" x14ac:dyDescent="0.25">
      <c r="A154">
        <v>19223262.850000001</v>
      </c>
    </row>
    <row r="155" spans="1:1" x14ac:dyDescent="0.25">
      <c r="A155">
        <v>26148142.789999999</v>
      </c>
    </row>
    <row r="156" spans="1:1" x14ac:dyDescent="0.25">
      <c r="A156">
        <v>5984167.2199999997</v>
      </c>
    </row>
    <row r="157" spans="1:1" x14ac:dyDescent="0.25">
      <c r="A157">
        <v>430747.42</v>
      </c>
    </row>
    <row r="158" spans="1:1" x14ac:dyDescent="0.25">
      <c r="A158">
        <v>4068364.56</v>
      </c>
    </row>
    <row r="159" spans="1:1" x14ac:dyDescent="0.25">
      <c r="A159">
        <v>38961978.189999998</v>
      </c>
    </row>
    <row r="160" spans="1:1" x14ac:dyDescent="0.25">
      <c r="A160">
        <v>16260662.76</v>
      </c>
    </row>
    <row r="161" spans="1:1" x14ac:dyDescent="0.25">
      <c r="A161">
        <v>31344243.420000002</v>
      </c>
    </row>
    <row r="162" spans="1:1" x14ac:dyDescent="0.25">
      <c r="A162">
        <v>27172710.129999999</v>
      </c>
    </row>
    <row r="163" spans="1:1" x14ac:dyDescent="0.25">
      <c r="A163">
        <v>461130.34</v>
      </c>
    </row>
    <row r="164" spans="1:1" x14ac:dyDescent="0.25">
      <c r="A164">
        <v>11214661.98</v>
      </c>
    </row>
    <row r="165" spans="1:1" x14ac:dyDescent="0.25">
      <c r="A165">
        <v>12880397.09</v>
      </c>
    </row>
    <row r="166" spans="1:1" x14ac:dyDescent="0.25">
      <c r="A166">
        <v>15688543.18</v>
      </c>
    </row>
    <row r="167" spans="1:1" x14ac:dyDescent="0.25">
      <c r="A167">
        <v>31697575.079999998</v>
      </c>
    </row>
    <row r="168" spans="1:1" x14ac:dyDescent="0.25">
      <c r="A168">
        <v>18376070.190000001</v>
      </c>
    </row>
    <row r="169" spans="1:1" x14ac:dyDescent="0.25">
      <c r="A169">
        <v>3860516.71</v>
      </c>
    </row>
    <row r="170" spans="1:1" x14ac:dyDescent="0.25">
      <c r="A170">
        <v>138781297.27000001</v>
      </c>
    </row>
    <row r="171" spans="1:1" x14ac:dyDescent="0.25">
      <c r="A171">
        <v>210328521.47999999</v>
      </c>
    </row>
    <row r="172" spans="1:1" x14ac:dyDescent="0.25">
      <c r="A172">
        <v>758979577.79999995</v>
      </c>
    </row>
    <row r="173" spans="1:1" x14ac:dyDescent="0.25">
      <c r="A173">
        <v>63506593.450000003</v>
      </c>
    </row>
    <row r="174" spans="1:1" x14ac:dyDescent="0.25">
      <c r="A174">
        <v>95045525.709999993</v>
      </c>
    </row>
    <row r="175" spans="1:1" x14ac:dyDescent="0.25">
      <c r="A175">
        <v>288081543.70999998</v>
      </c>
    </row>
    <row r="176" spans="1:1" x14ac:dyDescent="0.25">
      <c r="A176">
        <v>68513914.799999997</v>
      </c>
    </row>
    <row r="177" spans="1:1" x14ac:dyDescent="0.25">
      <c r="A177">
        <v>1370310767.5899999</v>
      </c>
    </row>
    <row r="178" spans="1:1" x14ac:dyDescent="0.25">
      <c r="A178">
        <v>78918476.700000003</v>
      </c>
    </row>
    <row r="179" spans="1:1" x14ac:dyDescent="0.25">
      <c r="A179">
        <v>29627960.760000002</v>
      </c>
    </row>
    <row r="180" spans="1:1" x14ac:dyDescent="0.25">
      <c r="A180">
        <v>39508954.079999998</v>
      </c>
    </row>
    <row r="181" spans="1:1" x14ac:dyDescent="0.25">
      <c r="A181">
        <v>766961.85</v>
      </c>
    </row>
    <row r="182" spans="1:1" x14ac:dyDescent="0.25">
      <c r="A182">
        <v>27779846.600000001</v>
      </c>
    </row>
    <row r="183" spans="1:1" x14ac:dyDescent="0.25">
      <c r="A183">
        <v>896809437.97000003</v>
      </c>
    </row>
    <row r="184" spans="1:1" x14ac:dyDescent="0.25">
      <c r="A184">
        <v>23285486.91</v>
      </c>
    </row>
    <row r="185" spans="1:1" x14ac:dyDescent="0.25">
      <c r="A185">
        <v>12787246.24</v>
      </c>
    </row>
    <row r="186" spans="1:1" x14ac:dyDescent="0.25">
      <c r="A186">
        <v>120304.36</v>
      </c>
    </row>
    <row r="187" spans="1:1" x14ac:dyDescent="0.25">
      <c r="A187">
        <v>51957426.590000004</v>
      </c>
    </row>
    <row r="188" spans="1:1" x14ac:dyDescent="0.25">
      <c r="A188">
        <v>133383517.31999999</v>
      </c>
    </row>
    <row r="189" spans="1:1" x14ac:dyDescent="0.25">
      <c r="A189">
        <v>18787823.489999998</v>
      </c>
    </row>
    <row r="190" spans="1:1" x14ac:dyDescent="0.25">
      <c r="A190">
        <v>28005279.43</v>
      </c>
    </row>
    <row r="191" spans="1:1" x14ac:dyDescent="0.25">
      <c r="A191">
        <v>15952840.279999999</v>
      </c>
    </row>
    <row r="192" spans="1:1" x14ac:dyDescent="0.25">
      <c r="A192">
        <v>36332257.789999999</v>
      </c>
    </row>
    <row r="193" spans="1:1" x14ac:dyDescent="0.25">
      <c r="A193">
        <v>34358707.219999999</v>
      </c>
    </row>
    <row r="194" spans="1:1" x14ac:dyDescent="0.25">
      <c r="A194">
        <v>14661415.630000001</v>
      </c>
    </row>
    <row r="195" spans="1:1" x14ac:dyDescent="0.25">
      <c r="A195">
        <v>29439170</v>
      </c>
    </row>
    <row r="196" spans="1:1" x14ac:dyDescent="0.25">
      <c r="A196">
        <v>24663700.510000002</v>
      </c>
    </row>
    <row r="197" spans="1:1" x14ac:dyDescent="0.25">
      <c r="A197">
        <v>21148813.649999999</v>
      </c>
    </row>
    <row r="198" spans="1:1" x14ac:dyDescent="0.25">
      <c r="A198">
        <v>21805746.98</v>
      </c>
    </row>
    <row r="199" spans="1:1" x14ac:dyDescent="0.25">
      <c r="A199">
        <v>104286824.19</v>
      </c>
    </row>
    <row r="200" spans="1:1" x14ac:dyDescent="0.25">
      <c r="A200">
        <v>3979188.61</v>
      </c>
    </row>
    <row r="201" spans="1:1" x14ac:dyDescent="0.25">
      <c r="A201">
        <v>16601553.130000001</v>
      </c>
    </row>
    <row r="202" spans="1:1" x14ac:dyDescent="0.25">
      <c r="A202">
        <v>10083304.52</v>
      </c>
    </row>
    <row r="203" spans="1:1" x14ac:dyDescent="0.25">
      <c r="A203">
        <v>27643054.219999999</v>
      </c>
    </row>
    <row r="204" spans="1:1" x14ac:dyDescent="0.25">
      <c r="A204">
        <v>19552471.32</v>
      </c>
    </row>
    <row r="205" spans="1:1" x14ac:dyDescent="0.25">
      <c r="A205">
        <v>16687108.119999999</v>
      </c>
    </row>
    <row r="206" spans="1:1" x14ac:dyDescent="0.25">
      <c r="A206">
        <v>2408672.65</v>
      </c>
    </row>
    <row r="207" spans="1:1" x14ac:dyDescent="0.25">
      <c r="A207">
        <v>15324791.289999999</v>
      </c>
    </row>
    <row r="208" spans="1:1" x14ac:dyDescent="0.25">
      <c r="A208">
        <v>5748355.71</v>
      </c>
    </row>
    <row r="209" spans="1:1" x14ac:dyDescent="0.25">
      <c r="A209">
        <v>9987704.1099999994</v>
      </c>
    </row>
    <row r="210" spans="1:1" x14ac:dyDescent="0.25">
      <c r="A210">
        <v>4479242.37</v>
      </c>
    </row>
    <row r="211" spans="1:1" x14ac:dyDescent="0.25">
      <c r="A211">
        <v>33523699.210000001</v>
      </c>
    </row>
    <row r="212" spans="1:1" x14ac:dyDescent="0.25">
      <c r="A212">
        <v>4967476.12</v>
      </c>
    </row>
    <row r="213" spans="1:1" x14ac:dyDescent="0.25">
      <c r="A213">
        <v>27000</v>
      </c>
    </row>
    <row r="214" spans="1:1" x14ac:dyDescent="0.25">
      <c r="A214">
        <v>148083906.19</v>
      </c>
    </row>
    <row r="215" spans="1:1" x14ac:dyDescent="0.25">
      <c r="A215">
        <v>428948.76</v>
      </c>
    </row>
    <row r="216" spans="1:1" x14ac:dyDescent="0.25">
      <c r="A216">
        <v>3033680.26</v>
      </c>
    </row>
    <row r="217" spans="1:1" x14ac:dyDescent="0.25">
      <c r="A217">
        <v>27845524.609999999</v>
      </c>
    </row>
    <row r="218" spans="1:1" x14ac:dyDescent="0.25">
      <c r="A218">
        <v>162657333.08000001</v>
      </c>
    </row>
    <row r="219" spans="1:1" x14ac:dyDescent="0.25">
      <c r="A219">
        <v>4037073.1</v>
      </c>
    </row>
    <row r="220" spans="1:1" x14ac:dyDescent="0.25">
      <c r="A220">
        <v>162368301.25</v>
      </c>
    </row>
    <row r="221" spans="1:1" x14ac:dyDescent="0.25">
      <c r="A221">
        <v>142734137.47</v>
      </c>
    </row>
    <row r="222" spans="1:1" x14ac:dyDescent="0.25">
      <c r="A222">
        <v>275924346.54000002</v>
      </c>
    </row>
    <row r="223" spans="1:1" x14ac:dyDescent="0.25">
      <c r="A223">
        <v>38205871.189999998</v>
      </c>
    </row>
    <row r="224" spans="1:1" x14ac:dyDescent="0.25">
      <c r="A224">
        <v>183609482.52000001</v>
      </c>
    </row>
    <row r="225" spans="1:1" x14ac:dyDescent="0.25">
      <c r="A225">
        <v>12841198.09</v>
      </c>
    </row>
    <row r="226" spans="1:1" x14ac:dyDescent="0.25">
      <c r="A226">
        <v>528893.14</v>
      </c>
    </row>
    <row r="227" spans="1:1" x14ac:dyDescent="0.25">
      <c r="A227">
        <v>30121140.579999998</v>
      </c>
    </row>
    <row r="228" spans="1:1" x14ac:dyDescent="0.25">
      <c r="A228">
        <v>241212.86</v>
      </c>
    </row>
    <row r="229" spans="1:1" x14ac:dyDescent="0.25">
      <c r="A229">
        <v>5750481884.3100004</v>
      </c>
    </row>
    <row r="230" spans="1:1" x14ac:dyDescent="0.25">
      <c r="A230">
        <v>2927071018.2199998</v>
      </c>
    </row>
    <row r="231" spans="1:1" x14ac:dyDescent="0.25">
      <c r="A231">
        <v>372064392.73000002</v>
      </c>
    </row>
    <row r="232" spans="1:1" x14ac:dyDescent="0.25">
      <c r="A232">
        <v>429795944.17000002</v>
      </c>
    </row>
    <row r="233" spans="1:1" x14ac:dyDescent="0.25">
      <c r="A233">
        <v>908065.54</v>
      </c>
    </row>
    <row r="234" spans="1:1" x14ac:dyDescent="0.25">
      <c r="A234">
        <v>143834193.47</v>
      </c>
    </row>
    <row r="235" spans="1:1" x14ac:dyDescent="0.25">
      <c r="A235">
        <v>22924199.34</v>
      </c>
    </row>
    <row r="236" spans="1:1" x14ac:dyDescent="0.25">
      <c r="A236">
        <v>129435.35</v>
      </c>
    </row>
    <row r="237" spans="1:1" x14ac:dyDescent="0.25">
      <c r="A237">
        <v>391107.85</v>
      </c>
    </row>
    <row r="238" spans="1:1" x14ac:dyDescent="0.25">
      <c r="A238">
        <v>32573170.789999999</v>
      </c>
    </row>
    <row r="239" spans="1:1" x14ac:dyDescent="0.25">
      <c r="A239">
        <v>499447947.66000003</v>
      </c>
    </row>
    <row r="240" spans="1:1" x14ac:dyDescent="0.25">
      <c r="A240">
        <v>263919708.36000001</v>
      </c>
    </row>
    <row r="241" spans="1:1" x14ac:dyDescent="0.25">
      <c r="A241">
        <v>300049273.02999997</v>
      </c>
    </row>
    <row r="242" spans="1:1" x14ac:dyDescent="0.25">
      <c r="A242">
        <v>273284616.58999997</v>
      </c>
    </row>
    <row r="243" spans="1:1" x14ac:dyDescent="0.25">
      <c r="A243">
        <v>418754.34</v>
      </c>
    </row>
    <row r="244" spans="1:1" x14ac:dyDescent="0.25">
      <c r="A244">
        <v>277555819.81999999</v>
      </c>
    </row>
    <row r="245" spans="1:1" x14ac:dyDescent="0.25">
      <c r="A245">
        <v>35964390.520000003</v>
      </c>
    </row>
    <row r="246" spans="1:1" x14ac:dyDescent="0.25">
      <c r="A246">
        <v>16643726.65</v>
      </c>
    </row>
    <row r="247" spans="1:1" x14ac:dyDescent="0.25">
      <c r="A247">
        <v>15290875.609999999</v>
      </c>
    </row>
    <row r="248" spans="1:1" x14ac:dyDescent="0.25">
      <c r="A248">
        <v>30331381.879999999</v>
      </c>
    </row>
    <row r="249" spans="1:1" x14ac:dyDescent="0.25">
      <c r="A249">
        <v>16749282.720000001</v>
      </c>
    </row>
    <row r="250" spans="1:1" x14ac:dyDescent="0.25">
      <c r="A250">
        <v>35461132.640000001</v>
      </c>
    </row>
    <row r="251" spans="1:1" x14ac:dyDescent="0.25">
      <c r="A251">
        <v>17513697.68</v>
      </c>
    </row>
    <row r="252" spans="1:1" x14ac:dyDescent="0.25">
      <c r="A252">
        <v>29277619.41</v>
      </c>
    </row>
    <row r="253" spans="1:1" x14ac:dyDescent="0.25">
      <c r="A253">
        <v>54385972.789999999</v>
      </c>
    </row>
    <row r="254" spans="1:1" x14ac:dyDescent="0.25">
      <c r="A254">
        <v>681243.95</v>
      </c>
    </row>
    <row r="255" spans="1:1" x14ac:dyDescent="0.25">
      <c r="A255">
        <v>78540691.099999994</v>
      </c>
    </row>
    <row r="256" spans="1:1" x14ac:dyDescent="0.25">
      <c r="A256">
        <v>30964720.390000001</v>
      </c>
    </row>
    <row r="257" spans="1:1" x14ac:dyDescent="0.25">
      <c r="A257">
        <v>23424544.649999999</v>
      </c>
    </row>
    <row r="258" spans="1:1" x14ac:dyDescent="0.25">
      <c r="A258">
        <v>20344375.32</v>
      </c>
    </row>
    <row r="259" spans="1:1" x14ac:dyDescent="0.25">
      <c r="A259">
        <v>122315.7</v>
      </c>
    </row>
    <row r="260" spans="1:1" x14ac:dyDescent="0.25">
      <c r="A260">
        <v>5414289.3499999996</v>
      </c>
    </row>
    <row r="261" spans="1:1" x14ac:dyDescent="0.25">
      <c r="A261">
        <v>13020779.01</v>
      </c>
    </row>
    <row r="262" spans="1:1" x14ac:dyDescent="0.25">
      <c r="A262">
        <v>23213093.260000002</v>
      </c>
    </row>
    <row r="263" spans="1:1" x14ac:dyDescent="0.25">
      <c r="A263">
        <v>7385833</v>
      </c>
    </row>
    <row r="264" spans="1:1" x14ac:dyDescent="0.25">
      <c r="A264">
        <v>6231675.3399999999</v>
      </c>
    </row>
    <row r="265" spans="1:1" x14ac:dyDescent="0.25">
      <c r="A265">
        <v>3902855.15</v>
      </c>
    </row>
    <row r="266" spans="1:1" x14ac:dyDescent="0.25">
      <c r="A266">
        <v>14692603.710000001</v>
      </c>
    </row>
    <row r="267" spans="1:1" x14ac:dyDescent="0.25">
      <c r="A267">
        <v>19902278.73</v>
      </c>
    </row>
    <row r="268" spans="1:1" x14ac:dyDescent="0.25">
      <c r="A268">
        <v>5856841.1200000001</v>
      </c>
    </row>
    <row r="269" spans="1:1" x14ac:dyDescent="0.25">
      <c r="A269">
        <v>12519494.84</v>
      </c>
    </row>
    <row r="270" spans="1:1" x14ac:dyDescent="0.25">
      <c r="A270">
        <v>26620766.050000001</v>
      </c>
    </row>
    <row r="271" spans="1:1" x14ac:dyDescent="0.25">
      <c r="A271">
        <v>18788084</v>
      </c>
    </row>
    <row r="272" spans="1:1" x14ac:dyDescent="0.25">
      <c r="A272">
        <v>6306328.6500000004</v>
      </c>
    </row>
    <row r="273" spans="1:1" x14ac:dyDescent="0.25">
      <c r="A273">
        <v>853596955.88999999</v>
      </c>
    </row>
    <row r="274" spans="1:1" x14ac:dyDescent="0.25">
      <c r="A274">
        <v>1056944530.67</v>
      </c>
    </row>
    <row r="275" spans="1:1" x14ac:dyDescent="0.25">
      <c r="A275">
        <v>1099869112.1900001</v>
      </c>
    </row>
    <row r="276" spans="1:1" x14ac:dyDescent="0.25">
      <c r="A276">
        <v>1008821202.61</v>
      </c>
    </row>
    <row r="277" spans="1:1" x14ac:dyDescent="0.25">
      <c r="A277">
        <v>5763445.0899999999</v>
      </c>
    </row>
    <row r="278" spans="1:1" x14ac:dyDescent="0.25">
      <c r="A278">
        <v>165592721.30000001</v>
      </c>
    </row>
    <row r="279" spans="1:1" x14ac:dyDescent="0.25">
      <c r="A279">
        <v>4950241.79</v>
      </c>
    </row>
    <row r="280" spans="1:1" x14ac:dyDescent="0.25">
      <c r="A280">
        <v>10092215.050000001</v>
      </c>
    </row>
    <row r="281" spans="1:1" x14ac:dyDescent="0.25">
      <c r="A281">
        <v>225176242.83000001</v>
      </c>
    </row>
    <row r="282" spans="1:1" x14ac:dyDescent="0.25">
      <c r="A282">
        <v>13655643.82</v>
      </c>
    </row>
    <row r="283" spans="1:1" x14ac:dyDescent="0.25">
      <c r="A283">
        <v>2237470.13</v>
      </c>
    </row>
    <row r="284" spans="1:1" x14ac:dyDescent="0.25">
      <c r="A284">
        <v>17933444.550000001</v>
      </c>
    </row>
    <row r="285" spans="1:1" x14ac:dyDescent="0.25">
      <c r="A285">
        <v>29527710.98</v>
      </c>
    </row>
    <row r="286" spans="1:1" x14ac:dyDescent="0.25">
      <c r="A286">
        <v>5305301.78</v>
      </c>
    </row>
    <row r="287" spans="1:1" x14ac:dyDescent="0.25">
      <c r="A287">
        <v>486744.81</v>
      </c>
    </row>
    <row r="288" spans="1:1" x14ac:dyDescent="0.25">
      <c r="A288">
        <v>30375946.77</v>
      </c>
    </row>
    <row r="289" spans="1:1" x14ac:dyDescent="0.25">
      <c r="A289">
        <v>27382237</v>
      </c>
    </row>
    <row r="290" spans="1:1" x14ac:dyDescent="0.25">
      <c r="A290">
        <v>4602702.6900000004</v>
      </c>
    </row>
    <row r="291" spans="1:1" x14ac:dyDescent="0.25">
      <c r="A291">
        <v>26145156.690000001</v>
      </c>
    </row>
    <row r="292" spans="1:1" x14ac:dyDescent="0.25">
      <c r="A292">
        <v>70060799.340000004</v>
      </c>
    </row>
    <row r="293" spans="1:1" x14ac:dyDescent="0.25">
      <c r="A293">
        <v>3218838.22</v>
      </c>
    </row>
    <row r="294" spans="1:1" x14ac:dyDescent="0.25">
      <c r="A294">
        <v>397069033.19</v>
      </c>
    </row>
    <row r="295" spans="1:1" x14ac:dyDescent="0.25">
      <c r="A295">
        <v>27298510.260000002</v>
      </c>
    </row>
    <row r="296" spans="1:1" x14ac:dyDescent="0.25">
      <c r="A296">
        <v>203707431.77000001</v>
      </c>
    </row>
    <row r="297" spans="1:1" x14ac:dyDescent="0.25">
      <c r="A297">
        <v>110990626.06999999</v>
      </c>
    </row>
    <row r="298" spans="1:1" x14ac:dyDescent="0.25">
      <c r="A298">
        <v>90413397.579999998</v>
      </c>
    </row>
    <row r="299" spans="1:1" x14ac:dyDescent="0.25">
      <c r="A299">
        <v>45827284.210000001</v>
      </c>
    </row>
    <row r="300" spans="1:1" x14ac:dyDescent="0.25">
      <c r="A300">
        <v>68281384.620000005</v>
      </c>
    </row>
    <row r="301" spans="1:1" x14ac:dyDescent="0.25">
      <c r="A301">
        <v>288654273.57999998</v>
      </c>
    </row>
    <row r="302" spans="1:1" x14ac:dyDescent="0.25">
      <c r="A302">
        <v>296951719.51999998</v>
      </c>
    </row>
    <row r="303" spans="1:1" x14ac:dyDescent="0.25">
      <c r="A303">
        <v>68782039.680000007</v>
      </c>
    </row>
    <row r="304" spans="1:1" x14ac:dyDescent="0.25">
      <c r="A304">
        <v>430764815.55000001</v>
      </c>
    </row>
    <row r="305" spans="1:1" x14ac:dyDescent="0.25">
      <c r="A305">
        <v>530241493.62</v>
      </c>
    </row>
    <row r="306" spans="1:1" x14ac:dyDescent="0.25">
      <c r="A306">
        <v>87375822.060000002</v>
      </c>
    </row>
    <row r="307" spans="1:1" x14ac:dyDescent="0.25">
      <c r="A307">
        <v>103514179.26000001</v>
      </c>
    </row>
    <row r="308" spans="1:1" x14ac:dyDescent="0.25">
      <c r="A308">
        <v>38501800.729999997</v>
      </c>
    </row>
    <row r="309" spans="1:1" x14ac:dyDescent="0.25">
      <c r="A309">
        <v>2106226.2400000002</v>
      </c>
    </row>
    <row r="310" spans="1:1" x14ac:dyDescent="0.25">
      <c r="A310">
        <v>684247128.32000005</v>
      </c>
    </row>
    <row r="311" spans="1:1" x14ac:dyDescent="0.25">
      <c r="A311">
        <v>17034058.079999998</v>
      </c>
    </row>
    <row r="312" spans="1:1" x14ac:dyDescent="0.25">
      <c r="A312">
        <v>22782946.640000001</v>
      </c>
    </row>
    <row r="313" spans="1:1" x14ac:dyDescent="0.25">
      <c r="A313">
        <v>21665634.399999999</v>
      </c>
    </row>
    <row r="314" spans="1:1" x14ac:dyDescent="0.25">
      <c r="A314">
        <v>44072579.869999997</v>
      </c>
    </row>
    <row r="315" spans="1:1" x14ac:dyDescent="0.25">
      <c r="A315">
        <v>19108418.960000001</v>
      </c>
    </row>
    <row r="316" spans="1:1" x14ac:dyDescent="0.25">
      <c r="A316">
        <v>6262455.6699999999</v>
      </c>
    </row>
    <row r="317" spans="1:1" x14ac:dyDescent="0.25">
      <c r="A317">
        <v>55169966.640000001</v>
      </c>
    </row>
    <row r="318" spans="1:1" x14ac:dyDescent="0.25">
      <c r="A318">
        <v>65821752.509999998</v>
      </c>
    </row>
    <row r="319" spans="1:1" x14ac:dyDescent="0.25">
      <c r="A319">
        <v>3594598.59</v>
      </c>
    </row>
    <row r="320" spans="1:1" x14ac:dyDescent="0.25">
      <c r="A320">
        <v>13211847.529999999</v>
      </c>
    </row>
    <row r="321" spans="1:1" x14ac:dyDescent="0.25">
      <c r="A321">
        <v>8878329.2300000004</v>
      </c>
    </row>
    <row r="322" spans="1:1" x14ac:dyDescent="0.25">
      <c r="A322">
        <v>6332250.2599999998</v>
      </c>
    </row>
    <row r="323" spans="1:1" x14ac:dyDescent="0.25">
      <c r="A323">
        <v>17149022.399999999</v>
      </c>
    </row>
    <row r="324" spans="1:1" x14ac:dyDescent="0.25">
      <c r="A324">
        <v>21360381.59</v>
      </c>
    </row>
    <row r="325" spans="1:1" x14ac:dyDescent="0.25">
      <c r="A325">
        <v>5253678.28</v>
      </c>
    </row>
    <row r="326" spans="1:1" x14ac:dyDescent="0.25">
      <c r="A326">
        <v>77267717.489999995</v>
      </c>
    </row>
    <row r="327" spans="1:1" x14ac:dyDescent="0.25">
      <c r="A327">
        <v>11110252.359999999</v>
      </c>
    </row>
    <row r="328" spans="1:1" x14ac:dyDescent="0.25">
      <c r="A328">
        <v>8577063.9900000002</v>
      </c>
    </row>
    <row r="329" spans="1:1" x14ac:dyDescent="0.25">
      <c r="A329">
        <v>5929.75</v>
      </c>
    </row>
    <row r="330" spans="1:1" x14ac:dyDescent="0.25">
      <c r="A330">
        <v>4648760.3</v>
      </c>
    </row>
    <row r="331" spans="1:1" x14ac:dyDescent="0.25">
      <c r="A331">
        <v>5022824.2699999996</v>
      </c>
    </row>
    <row r="332" spans="1:1" x14ac:dyDescent="0.25">
      <c r="A332">
        <v>4373617.8099999996</v>
      </c>
    </row>
    <row r="333" spans="1:1" x14ac:dyDescent="0.25">
      <c r="A333">
        <v>725643.38</v>
      </c>
    </row>
    <row r="334" spans="1:1" x14ac:dyDescent="0.25">
      <c r="A334">
        <v>16578730.93</v>
      </c>
    </row>
    <row r="335" spans="1:1" x14ac:dyDescent="0.25">
      <c r="A335">
        <v>4413042.95</v>
      </c>
    </row>
    <row r="336" spans="1:1" x14ac:dyDescent="0.25">
      <c r="A336">
        <v>55686796.289999999</v>
      </c>
    </row>
    <row r="337" spans="1:1" x14ac:dyDescent="0.25">
      <c r="A337">
        <v>12773038.369999999</v>
      </c>
    </row>
    <row r="338" spans="1:1" x14ac:dyDescent="0.25">
      <c r="A338">
        <v>86100</v>
      </c>
    </row>
    <row r="339" spans="1:1" x14ac:dyDescent="0.25">
      <c r="A339">
        <v>279643302.17000002</v>
      </c>
    </row>
    <row r="340" spans="1:1" x14ac:dyDescent="0.25">
      <c r="A340">
        <v>247530725.40000001</v>
      </c>
    </row>
    <row r="341" spans="1:1" x14ac:dyDescent="0.25">
      <c r="A341">
        <v>7974205.4500000002</v>
      </c>
    </row>
    <row r="342" spans="1:1" x14ac:dyDescent="0.25">
      <c r="A342">
        <v>434827825.79000002</v>
      </c>
    </row>
    <row r="343" spans="1:1" x14ac:dyDescent="0.25">
      <c r="A343">
        <v>254538752.84</v>
      </c>
    </row>
    <row r="344" spans="1:1" x14ac:dyDescent="0.25">
      <c r="A344">
        <v>134458710.16999999</v>
      </c>
    </row>
    <row r="345" spans="1:1" x14ac:dyDescent="0.25">
      <c r="A345">
        <v>117199744.5</v>
      </c>
    </row>
    <row r="346" spans="1:1" x14ac:dyDescent="0.25">
      <c r="A346">
        <v>52251924.020000003</v>
      </c>
    </row>
    <row r="347" spans="1:1" x14ac:dyDescent="0.25">
      <c r="A347">
        <v>62382681.68</v>
      </c>
    </row>
    <row r="348" spans="1:1" x14ac:dyDescent="0.25">
      <c r="A348">
        <v>26385239.879999999</v>
      </c>
    </row>
    <row r="349" spans="1:1" x14ac:dyDescent="0.25">
      <c r="A349">
        <v>46338833.530000001</v>
      </c>
    </row>
    <row r="350" spans="1:1" x14ac:dyDescent="0.25">
      <c r="A350">
        <v>17377385.989999998</v>
      </c>
    </row>
    <row r="351" spans="1:1" x14ac:dyDescent="0.25">
      <c r="A351">
        <v>2622865.2200000002</v>
      </c>
    </row>
    <row r="352" spans="1:1" x14ac:dyDescent="0.25">
      <c r="A352">
        <v>18505027.09</v>
      </c>
    </row>
    <row r="353" spans="1:1" x14ac:dyDescent="0.25">
      <c r="A353">
        <v>28759371.640000001</v>
      </c>
    </row>
    <row r="354" spans="1:1" x14ac:dyDescent="0.25">
      <c r="A354">
        <v>11902968.880000001</v>
      </c>
    </row>
    <row r="355" spans="1:1" x14ac:dyDescent="0.25">
      <c r="A355">
        <v>113007403.03</v>
      </c>
    </row>
    <row r="356" spans="1:1" x14ac:dyDescent="0.25">
      <c r="A356">
        <v>105417074.44</v>
      </c>
    </row>
    <row r="357" spans="1:1" x14ac:dyDescent="0.25">
      <c r="A357">
        <v>2744568.74</v>
      </c>
    </row>
    <row r="358" spans="1:1" x14ac:dyDescent="0.25">
      <c r="A358">
        <v>38026049.979999997</v>
      </c>
    </row>
    <row r="359" spans="1:1" x14ac:dyDescent="0.25">
      <c r="A359">
        <v>22760340.25</v>
      </c>
    </row>
    <row r="360" spans="1:1" x14ac:dyDescent="0.25">
      <c r="A360">
        <v>6723775.96</v>
      </c>
    </row>
    <row r="361" spans="1:1" x14ac:dyDescent="0.25">
      <c r="A361">
        <v>6271243.2999999998</v>
      </c>
    </row>
    <row r="362" spans="1:1" x14ac:dyDescent="0.25">
      <c r="A362">
        <v>34259070.859999999</v>
      </c>
    </row>
    <row r="363" spans="1:1" x14ac:dyDescent="0.25">
      <c r="A363">
        <v>29868781.850000001</v>
      </c>
    </row>
    <row r="364" spans="1:1" x14ac:dyDescent="0.25">
      <c r="A364">
        <v>11077618.460000001</v>
      </c>
    </row>
    <row r="365" spans="1:1" x14ac:dyDescent="0.25">
      <c r="A365">
        <v>5865665.1600000001</v>
      </c>
    </row>
    <row r="366" spans="1:1" x14ac:dyDescent="0.25">
      <c r="A366">
        <v>3172570.37</v>
      </c>
    </row>
    <row r="367" spans="1:1" x14ac:dyDescent="0.25">
      <c r="A367">
        <v>76556484.420000002</v>
      </c>
    </row>
    <row r="368" spans="1:1" x14ac:dyDescent="0.25">
      <c r="A368">
        <v>17510512.140000001</v>
      </c>
    </row>
    <row r="369" spans="1:1" x14ac:dyDescent="0.25">
      <c r="A369">
        <v>104449452.52</v>
      </c>
    </row>
    <row r="370" spans="1:1" x14ac:dyDescent="0.25">
      <c r="A370">
        <v>52014295.460000001</v>
      </c>
    </row>
    <row r="371" spans="1:1" x14ac:dyDescent="0.25">
      <c r="A371">
        <v>6649630.2000000002</v>
      </c>
    </row>
    <row r="372" spans="1:1" x14ac:dyDescent="0.25">
      <c r="A372">
        <v>1289734888.73</v>
      </c>
    </row>
    <row r="373" spans="1:1" x14ac:dyDescent="0.25">
      <c r="A373">
        <v>99818199.950000003</v>
      </c>
    </row>
    <row r="374" spans="1:1" x14ac:dyDescent="0.25">
      <c r="A374">
        <v>30609269.140000001</v>
      </c>
    </row>
    <row r="375" spans="1:1" x14ac:dyDescent="0.25">
      <c r="A375">
        <v>3554928.11</v>
      </c>
    </row>
    <row r="376" spans="1:1" x14ac:dyDescent="0.25">
      <c r="A376">
        <v>2913675.46</v>
      </c>
    </row>
    <row r="377" spans="1:1" x14ac:dyDescent="0.25">
      <c r="A377">
        <v>3394309.74</v>
      </c>
    </row>
    <row r="378" spans="1:1" x14ac:dyDescent="0.25">
      <c r="A378">
        <v>241000635.21000001</v>
      </c>
    </row>
    <row r="379" spans="1:1" x14ac:dyDescent="0.25">
      <c r="A379">
        <v>7092999.5800000001</v>
      </c>
    </row>
    <row r="380" spans="1:1" x14ac:dyDescent="0.25">
      <c r="A380">
        <v>2363994.67</v>
      </c>
    </row>
    <row r="381" spans="1:1" x14ac:dyDescent="0.25">
      <c r="A381">
        <v>7211992.0999999996</v>
      </c>
    </row>
    <row r="382" spans="1:1" x14ac:dyDescent="0.25">
      <c r="A382">
        <v>308189.64</v>
      </c>
    </row>
    <row r="383" spans="1:1" x14ac:dyDescent="0.25">
      <c r="A383">
        <v>3314942.1</v>
      </c>
    </row>
    <row r="384" spans="1:1" x14ac:dyDescent="0.25">
      <c r="A384">
        <v>897145.81</v>
      </c>
    </row>
    <row r="385" spans="1:1" x14ac:dyDescent="0.25">
      <c r="A385">
        <v>882603.57</v>
      </c>
    </row>
    <row r="386" spans="1:1" x14ac:dyDescent="0.25">
      <c r="A386">
        <v>9048202.7200000007</v>
      </c>
    </row>
    <row r="387" spans="1:1" x14ac:dyDescent="0.25">
      <c r="A387">
        <v>12553273.869999999</v>
      </c>
    </row>
    <row r="388" spans="1:1" x14ac:dyDescent="0.25">
      <c r="A388">
        <v>359852.12</v>
      </c>
    </row>
    <row r="389" spans="1:1" x14ac:dyDescent="0.25">
      <c r="A389">
        <v>5439605855.3800001</v>
      </c>
    </row>
    <row r="390" spans="1:1" x14ac:dyDescent="0.25">
      <c r="A390">
        <v>249225741.15000001</v>
      </c>
    </row>
    <row r="391" spans="1:1" x14ac:dyDescent="0.25">
      <c r="A391">
        <v>642906.54</v>
      </c>
    </row>
    <row r="392" spans="1:1" x14ac:dyDescent="0.25">
      <c r="A392">
        <v>34599998.210000001</v>
      </c>
    </row>
    <row r="393" spans="1:1" x14ac:dyDescent="0.25">
      <c r="A393">
        <v>164836.26</v>
      </c>
    </row>
    <row r="394" spans="1:1" x14ac:dyDescent="0.25">
      <c r="A394">
        <v>159788544.16</v>
      </c>
    </row>
    <row r="395" spans="1:1" x14ac:dyDescent="0.25">
      <c r="A395">
        <v>50918459.880000003</v>
      </c>
    </row>
    <row r="396" spans="1:1" x14ac:dyDescent="0.25">
      <c r="A396">
        <v>331791589.25999999</v>
      </c>
    </row>
    <row r="397" spans="1:1" x14ac:dyDescent="0.25">
      <c r="A397">
        <v>79518805.730000004</v>
      </c>
    </row>
    <row r="398" spans="1:1" x14ac:dyDescent="0.25">
      <c r="A398">
        <v>291876485.61000001</v>
      </c>
    </row>
    <row r="399" spans="1:1" x14ac:dyDescent="0.25">
      <c r="A399">
        <v>67477456.739999995</v>
      </c>
    </row>
    <row r="400" spans="1:1" x14ac:dyDescent="0.25">
      <c r="A400">
        <v>346558645.00999999</v>
      </c>
    </row>
    <row r="401" spans="1:1" x14ac:dyDescent="0.25">
      <c r="A401">
        <v>233558105.30000001</v>
      </c>
    </row>
    <row r="402" spans="1:1" x14ac:dyDescent="0.25">
      <c r="A402">
        <v>752276128.82000005</v>
      </c>
    </row>
    <row r="403" spans="1:1" x14ac:dyDescent="0.25">
      <c r="A403">
        <v>24464010.960000001</v>
      </c>
    </row>
    <row r="404" spans="1:1" x14ac:dyDescent="0.25">
      <c r="A404">
        <v>26627464.68</v>
      </c>
    </row>
    <row r="405" spans="1:1" x14ac:dyDescent="0.25">
      <c r="A405">
        <v>179333812.40000001</v>
      </c>
    </row>
    <row r="406" spans="1:1" x14ac:dyDescent="0.25">
      <c r="A406">
        <v>14259295.380000001</v>
      </c>
    </row>
    <row r="407" spans="1:1" x14ac:dyDescent="0.25">
      <c r="A407">
        <v>137917276.46000001</v>
      </c>
    </row>
    <row r="408" spans="1:1" x14ac:dyDescent="0.25">
      <c r="A408">
        <v>10882900.24</v>
      </c>
    </row>
    <row r="409" spans="1:1" x14ac:dyDescent="0.25">
      <c r="A409">
        <v>426042804.06</v>
      </c>
    </row>
    <row r="410" spans="1:1" x14ac:dyDescent="0.25">
      <c r="A410">
        <v>116626370.45999999</v>
      </c>
    </row>
    <row r="411" spans="1:1" x14ac:dyDescent="0.25">
      <c r="A411">
        <v>114262829.26000001</v>
      </c>
    </row>
    <row r="412" spans="1:1" x14ac:dyDescent="0.25">
      <c r="A412">
        <v>7320353.3300000001</v>
      </c>
    </row>
    <row r="413" spans="1:1" x14ac:dyDescent="0.25">
      <c r="A413">
        <v>18555279.800000001</v>
      </c>
    </row>
    <row r="414" spans="1:1" x14ac:dyDescent="0.25">
      <c r="A414">
        <v>19735195.940000001</v>
      </c>
    </row>
    <row r="415" spans="1:1" x14ac:dyDescent="0.25">
      <c r="A415">
        <v>67827728.010000005</v>
      </c>
    </row>
    <row r="416" spans="1:1" x14ac:dyDescent="0.25">
      <c r="A416">
        <v>643305541.24000001</v>
      </c>
    </row>
    <row r="417" spans="1:1" x14ac:dyDescent="0.25">
      <c r="A417">
        <v>34045352.350000001</v>
      </c>
    </row>
    <row r="418" spans="1:1" x14ac:dyDescent="0.25">
      <c r="A418">
        <v>92118302.120000005</v>
      </c>
    </row>
    <row r="419" spans="1:1" x14ac:dyDescent="0.25">
      <c r="A419">
        <v>48257252.799999997</v>
      </c>
    </row>
    <row r="420" spans="1:1" x14ac:dyDescent="0.25">
      <c r="A420">
        <v>144158.57</v>
      </c>
    </row>
    <row r="421" spans="1:1" x14ac:dyDescent="0.25">
      <c r="A421">
        <v>680413.83</v>
      </c>
    </row>
    <row r="422" spans="1:1" x14ac:dyDescent="0.25">
      <c r="A422">
        <v>86132308.269999996</v>
      </c>
    </row>
    <row r="423" spans="1:1" x14ac:dyDescent="0.25">
      <c r="A423">
        <v>161431.03</v>
      </c>
    </row>
    <row r="424" spans="1:1" x14ac:dyDescent="0.25">
      <c r="A424">
        <v>12692325.1</v>
      </c>
    </row>
    <row r="425" spans="1:1" x14ac:dyDescent="0.25">
      <c r="A425">
        <v>19513592.920000002</v>
      </c>
    </row>
    <row r="426" spans="1:1" x14ac:dyDescent="0.25">
      <c r="A426">
        <v>15696184.800000001</v>
      </c>
    </row>
    <row r="427" spans="1:1" x14ac:dyDescent="0.25">
      <c r="A427">
        <v>13680249.65</v>
      </c>
    </row>
    <row r="428" spans="1:1" x14ac:dyDescent="0.25">
      <c r="A428">
        <v>3854367.9</v>
      </c>
    </row>
    <row r="429" spans="1:1" x14ac:dyDescent="0.25">
      <c r="A429">
        <v>16529891.27</v>
      </c>
    </row>
    <row r="430" spans="1:1" x14ac:dyDescent="0.25">
      <c r="A430">
        <v>4201805.58</v>
      </c>
    </row>
    <row r="431" spans="1:1" x14ac:dyDescent="0.25">
      <c r="A431">
        <v>34452847.219999999</v>
      </c>
    </row>
    <row r="432" spans="1:1" x14ac:dyDescent="0.25">
      <c r="A432">
        <v>65279713.719999999</v>
      </c>
    </row>
    <row r="433" spans="1:1" x14ac:dyDescent="0.25">
      <c r="A433">
        <v>8321627.7999999998</v>
      </c>
    </row>
    <row r="434" spans="1:1" x14ac:dyDescent="0.25">
      <c r="A434">
        <v>16058409.25</v>
      </c>
    </row>
    <row r="435" spans="1:1" x14ac:dyDescent="0.25">
      <c r="A435">
        <v>6594734.6200000001</v>
      </c>
    </row>
    <row r="436" spans="1:1" x14ac:dyDescent="0.25">
      <c r="A436">
        <v>16266489.27</v>
      </c>
    </row>
    <row r="437" spans="1:1" x14ac:dyDescent="0.25">
      <c r="A437">
        <v>6209548.54</v>
      </c>
    </row>
    <row r="438" spans="1:1" x14ac:dyDescent="0.25">
      <c r="A438">
        <v>170568.57</v>
      </c>
    </row>
    <row r="439" spans="1:1" x14ac:dyDescent="0.25">
      <c r="A439">
        <v>817652.87</v>
      </c>
    </row>
    <row r="440" spans="1:1" x14ac:dyDescent="0.25">
      <c r="A440">
        <v>51370743.700000003</v>
      </c>
    </row>
    <row r="441" spans="1:1" x14ac:dyDescent="0.25">
      <c r="A441">
        <v>30585006.010000002</v>
      </c>
    </row>
    <row r="442" spans="1:1" x14ac:dyDescent="0.25">
      <c r="A442">
        <v>13558334.890000001</v>
      </c>
    </row>
    <row r="443" spans="1:1" x14ac:dyDescent="0.25">
      <c r="A443">
        <v>43468207.149999999</v>
      </c>
    </row>
    <row r="444" spans="1:1" x14ac:dyDescent="0.25">
      <c r="A444">
        <v>6267492.9500000002</v>
      </c>
    </row>
    <row r="445" spans="1:1" x14ac:dyDescent="0.25">
      <c r="A445">
        <v>47894047.840000004</v>
      </c>
    </row>
    <row r="446" spans="1:1" x14ac:dyDescent="0.25">
      <c r="A446">
        <v>9432159.6099999994</v>
      </c>
    </row>
    <row r="447" spans="1:1" x14ac:dyDescent="0.25">
      <c r="A447">
        <v>23697756.989999998</v>
      </c>
    </row>
    <row r="448" spans="1:1" x14ac:dyDescent="0.25">
      <c r="A448">
        <v>20575880.48</v>
      </c>
    </row>
    <row r="449" spans="1:1" x14ac:dyDescent="0.25">
      <c r="A449">
        <v>60091905.140000001</v>
      </c>
    </row>
    <row r="450" spans="1:1" x14ac:dyDescent="0.25">
      <c r="A450">
        <v>22745114.68</v>
      </c>
    </row>
    <row r="451" spans="1:1" x14ac:dyDescent="0.25">
      <c r="A451">
        <v>23141881.75</v>
      </c>
    </row>
    <row r="452" spans="1:1" x14ac:dyDescent="0.25">
      <c r="A452">
        <v>39926964.469999999</v>
      </c>
    </row>
    <row r="453" spans="1:1" x14ac:dyDescent="0.25">
      <c r="A453">
        <v>7528713.0700000003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88"/>
  <sheetViews>
    <sheetView tabSelected="1" workbookViewId="0">
      <pane ySplit="1" topLeftCell="A2" activePane="bottomLeft" state="frozen"/>
      <selection pane="bottomLeft" activeCell="H73" sqref="H73"/>
    </sheetView>
  </sheetViews>
  <sheetFormatPr defaultRowHeight="15" x14ac:dyDescent="0.25"/>
  <cols>
    <col min="1" max="1" width="28" customWidth="1"/>
    <col min="2" max="2" width="12.5703125" customWidth="1"/>
    <col min="3" max="3" width="9" hidden="1" customWidth="1"/>
    <col min="4" max="4" width="15.5703125" customWidth="1"/>
    <col min="5" max="5" width="9.42578125" hidden="1" customWidth="1"/>
    <col min="6" max="6" width="13.140625" customWidth="1"/>
    <col min="7" max="7" width="9.85546875" hidden="1" customWidth="1"/>
    <col min="8" max="8" width="14.140625" customWidth="1"/>
    <col min="9" max="9" width="9.7109375" hidden="1" customWidth="1"/>
    <col min="10" max="10" width="14.140625" customWidth="1"/>
    <col min="11" max="11" width="10" hidden="1" customWidth="1"/>
    <col min="12" max="12" width="14" customWidth="1"/>
    <col min="13" max="13" width="10.140625" hidden="1" customWidth="1"/>
    <col min="14" max="14" width="13.5703125" style="48" customWidth="1"/>
    <col min="15" max="15" width="10.28515625" customWidth="1"/>
  </cols>
  <sheetData>
    <row r="1" spans="1:15" ht="90" x14ac:dyDescent="0.25">
      <c r="A1" s="14" t="s">
        <v>0</v>
      </c>
      <c r="B1" s="10" t="s">
        <v>89</v>
      </c>
      <c r="C1" s="11" t="s">
        <v>93</v>
      </c>
      <c r="D1" s="10" t="s">
        <v>87</v>
      </c>
      <c r="E1" s="11" t="s">
        <v>93</v>
      </c>
      <c r="F1" s="24" t="s">
        <v>95</v>
      </c>
      <c r="G1" s="11" t="s">
        <v>93</v>
      </c>
      <c r="H1" s="24" t="s">
        <v>90</v>
      </c>
      <c r="I1" s="11" t="s">
        <v>93</v>
      </c>
      <c r="J1" s="10" t="s">
        <v>97</v>
      </c>
      <c r="K1" s="11" t="s">
        <v>93</v>
      </c>
      <c r="L1" s="10" t="s">
        <v>98</v>
      </c>
      <c r="M1" s="11" t="s">
        <v>93</v>
      </c>
      <c r="N1" s="47" t="s">
        <v>94</v>
      </c>
      <c r="O1" s="7" t="s">
        <v>96</v>
      </c>
    </row>
    <row r="2" spans="1:15" x14ac:dyDescent="0.25">
      <c r="A2" s="14" t="s">
        <v>88</v>
      </c>
      <c r="B2" s="16">
        <v>6.4766299768938176E-2</v>
      </c>
      <c r="C2" s="32"/>
      <c r="D2" s="17">
        <v>70775.92867196865</v>
      </c>
      <c r="E2" s="32"/>
      <c r="F2" s="18">
        <v>7.4136996265452573E-2</v>
      </c>
      <c r="G2" s="32"/>
      <c r="H2" s="19">
        <v>1.2931338291688286</v>
      </c>
      <c r="I2" s="32"/>
      <c r="J2" s="18">
        <v>-2.7989594411369674E-3</v>
      </c>
      <c r="K2" s="32"/>
      <c r="L2" s="21">
        <v>1.0703906632793823</v>
      </c>
      <c r="M2" s="32"/>
      <c r="N2" s="47"/>
      <c r="O2" s="13"/>
    </row>
    <row r="3" spans="1:15" x14ac:dyDescent="0.25">
      <c r="A3" s="49" t="s">
        <v>27</v>
      </c>
      <c r="B3" s="50">
        <v>7.1204188481675396E-2</v>
      </c>
      <c r="C3" s="51">
        <v>70</v>
      </c>
      <c r="D3" s="52">
        <v>131642.99694272448</v>
      </c>
      <c r="E3" s="51">
        <v>83</v>
      </c>
      <c r="F3" s="53">
        <v>0.10893617021276596</v>
      </c>
      <c r="G3" s="51">
        <v>69</v>
      </c>
      <c r="H3" s="54">
        <v>1.4170326449783741</v>
      </c>
      <c r="I3" s="51">
        <v>48</v>
      </c>
      <c r="J3" s="53">
        <v>5.0497121925693354E-2</v>
      </c>
      <c r="K3" s="51">
        <v>75</v>
      </c>
      <c r="L3" s="55">
        <v>2.3684687007715501</v>
      </c>
      <c r="M3" s="51">
        <v>83</v>
      </c>
      <c r="N3" s="56">
        <v>428</v>
      </c>
      <c r="O3" s="57">
        <v>1</v>
      </c>
    </row>
    <row r="4" spans="1:15" x14ac:dyDescent="0.25">
      <c r="A4" s="49" t="s">
        <v>1</v>
      </c>
      <c r="B4" s="50">
        <v>6.4258123153828672E-2</v>
      </c>
      <c r="C4" s="51">
        <v>53</v>
      </c>
      <c r="D4" s="52">
        <v>160093.70113154178</v>
      </c>
      <c r="E4" s="51">
        <v>84</v>
      </c>
      <c r="F4" s="53">
        <v>0.30873015873015874</v>
      </c>
      <c r="G4" s="51">
        <v>85</v>
      </c>
      <c r="H4" s="54">
        <v>1.237162381085686</v>
      </c>
      <c r="I4" s="51">
        <v>31</v>
      </c>
      <c r="J4" s="53">
        <v>4.5501865186084844E-2</v>
      </c>
      <c r="K4" s="51">
        <v>72</v>
      </c>
      <c r="L4" s="55">
        <v>2.3651590435035663</v>
      </c>
      <c r="M4" s="51">
        <v>82</v>
      </c>
      <c r="N4" s="56">
        <v>407</v>
      </c>
      <c r="O4" s="57">
        <v>2</v>
      </c>
    </row>
    <row r="5" spans="1:15" x14ac:dyDescent="0.25">
      <c r="A5" s="49" t="s">
        <v>39</v>
      </c>
      <c r="B5" s="50">
        <v>6.7119384819650366E-2</v>
      </c>
      <c r="C5" s="51">
        <v>61</v>
      </c>
      <c r="D5" s="52">
        <v>76221.53101174529</v>
      </c>
      <c r="E5" s="51">
        <v>69</v>
      </c>
      <c r="F5" s="53">
        <v>0.20015606710885681</v>
      </c>
      <c r="G5" s="51">
        <v>80</v>
      </c>
      <c r="H5" s="54">
        <v>1.9721302883047285</v>
      </c>
      <c r="I5" s="51">
        <v>80</v>
      </c>
      <c r="J5" s="53">
        <v>-6.0386809517183806E-3</v>
      </c>
      <c r="K5" s="51">
        <v>37</v>
      </c>
      <c r="L5" s="55">
        <v>1.3756228011316307</v>
      </c>
      <c r="M5" s="51">
        <v>68</v>
      </c>
      <c r="N5" s="56">
        <v>395</v>
      </c>
      <c r="O5" s="57">
        <v>3</v>
      </c>
    </row>
    <row r="6" spans="1:15" x14ac:dyDescent="0.25">
      <c r="A6" s="49" t="s">
        <v>12</v>
      </c>
      <c r="B6" s="50">
        <v>6.8970957332377195E-2</v>
      </c>
      <c r="C6" s="51">
        <v>67</v>
      </c>
      <c r="D6" s="52">
        <v>70138.073052609659</v>
      </c>
      <c r="E6" s="51">
        <v>57</v>
      </c>
      <c r="F6" s="53">
        <v>5.0309597523219812E-2</v>
      </c>
      <c r="G6" s="51">
        <v>40</v>
      </c>
      <c r="H6" s="54">
        <v>2.0111913110018804</v>
      </c>
      <c r="I6" s="51">
        <v>82</v>
      </c>
      <c r="J6" s="53">
        <v>9.4609860928958206E-2</v>
      </c>
      <c r="K6" s="51">
        <v>82</v>
      </c>
      <c r="L6" s="55">
        <v>1.2798684943535739</v>
      </c>
      <c r="M6" s="51">
        <v>61</v>
      </c>
      <c r="N6" s="56">
        <v>389</v>
      </c>
      <c r="O6" s="57">
        <v>4</v>
      </c>
    </row>
    <row r="7" spans="1:15" x14ac:dyDescent="0.25">
      <c r="A7" s="49" t="s">
        <v>55</v>
      </c>
      <c r="B7" s="50">
        <v>6.3889733895383369E-2</v>
      </c>
      <c r="C7" s="51">
        <v>53</v>
      </c>
      <c r="D7" s="52">
        <v>87183.446124022186</v>
      </c>
      <c r="E7" s="51">
        <v>77</v>
      </c>
      <c r="F7" s="53">
        <v>9.3811344147122638E-2</v>
      </c>
      <c r="G7" s="51">
        <v>65</v>
      </c>
      <c r="H7" s="54">
        <v>1.8744445916992871</v>
      </c>
      <c r="I7" s="51">
        <v>75</v>
      </c>
      <c r="J7" s="53">
        <v>-1.0643281702925073E-2</v>
      </c>
      <c r="K7" s="51">
        <v>35</v>
      </c>
      <c r="L7" s="55">
        <v>1.5246518105970563</v>
      </c>
      <c r="M7" s="51">
        <v>78</v>
      </c>
      <c r="N7" s="56">
        <v>383</v>
      </c>
      <c r="O7" s="57">
        <v>5</v>
      </c>
    </row>
    <row r="8" spans="1:15" x14ac:dyDescent="0.25">
      <c r="A8" s="49" t="s">
        <v>49</v>
      </c>
      <c r="B8" s="50">
        <v>8.5242449648072691E-2</v>
      </c>
      <c r="C8" s="51">
        <v>84</v>
      </c>
      <c r="D8" s="52">
        <v>75806.836665904222</v>
      </c>
      <c r="E8" s="51">
        <v>66</v>
      </c>
      <c r="F8" s="53">
        <v>3.0493802872319495E-2</v>
      </c>
      <c r="G8" s="51">
        <v>29</v>
      </c>
      <c r="H8" s="53">
        <v>1.4482870029839361</v>
      </c>
      <c r="I8" s="51">
        <v>52</v>
      </c>
      <c r="J8" s="53">
        <v>5.8001359119878047E-2</v>
      </c>
      <c r="K8" s="51">
        <v>77</v>
      </c>
      <c r="L8" s="55">
        <v>1.4511273307500077</v>
      </c>
      <c r="M8" s="51">
        <v>74</v>
      </c>
      <c r="N8" s="56">
        <v>382</v>
      </c>
      <c r="O8" s="57">
        <v>6</v>
      </c>
    </row>
    <row r="9" spans="1:15" x14ac:dyDescent="0.25">
      <c r="A9" s="49" t="s">
        <v>66</v>
      </c>
      <c r="B9" s="50">
        <v>5.6235920540651241E-2</v>
      </c>
      <c r="C9" s="51">
        <v>23</v>
      </c>
      <c r="D9" s="52">
        <v>177468.11466860888</v>
      </c>
      <c r="E9" s="51">
        <v>86</v>
      </c>
      <c r="F9" s="53">
        <v>0.15067519545131486</v>
      </c>
      <c r="G9" s="51">
        <v>75</v>
      </c>
      <c r="H9" s="54">
        <v>1.7975865757361789</v>
      </c>
      <c r="I9" s="51">
        <v>72</v>
      </c>
      <c r="J9" s="53">
        <v>-5.2597542573830564E-2</v>
      </c>
      <c r="K9" s="51">
        <v>24</v>
      </c>
      <c r="L9" s="55">
        <v>2.8340874212811098</v>
      </c>
      <c r="M9" s="51">
        <v>85</v>
      </c>
      <c r="N9" s="56">
        <v>365</v>
      </c>
      <c r="O9" s="57">
        <v>7</v>
      </c>
    </row>
    <row r="10" spans="1:15" x14ac:dyDescent="0.25">
      <c r="A10" s="49" t="s">
        <v>6</v>
      </c>
      <c r="B10" s="50">
        <v>7.0311512034734222E-2</v>
      </c>
      <c r="C10" s="51">
        <v>68</v>
      </c>
      <c r="D10" s="52">
        <v>63605.709991007192</v>
      </c>
      <c r="E10" s="51">
        <v>38</v>
      </c>
      <c r="F10" s="53">
        <v>9.9066959385290893E-2</v>
      </c>
      <c r="G10" s="51">
        <v>68</v>
      </c>
      <c r="H10" s="54">
        <v>1.3237612326064228</v>
      </c>
      <c r="I10" s="51">
        <v>41</v>
      </c>
      <c r="J10" s="53">
        <v>0.85200273248759306</v>
      </c>
      <c r="K10" s="51">
        <v>85</v>
      </c>
      <c r="L10" s="55">
        <v>1.2290811160397661</v>
      </c>
      <c r="M10" s="51">
        <v>56</v>
      </c>
      <c r="N10" s="56">
        <v>356</v>
      </c>
      <c r="O10" s="57">
        <v>8</v>
      </c>
    </row>
    <row r="11" spans="1:15" x14ac:dyDescent="0.25">
      <c r="A11" s="49" t="s">
        <v>41</v>
      </c>
      <c r="B11" s="50">
        <v>8.4154941345543258E-2</v>
      </c>
      <c r="C11" s="51">
        <v>82</v>
      </c>
      <c r="D11" s="52">
        <v>57678.929837172378</v>
      </c>
      <c r="E11" s="51">
        <v>18</v>
      </c>
      <c r="F11" s="53">
        <v>0.24213836477987422</v>
      </c>
      <c r="G11" s="51">
        <v>82</v>
      </c>
      <c r="H11" s="54">
        <v>1.4958048233906025</v>
      </c>
      <c r="I11" s="51">
        <v>57</v>
      </c>
      <c r="J11" s="53">
        <v>9.1727929001920658E-3</v>
      </c>
      <c r="K11" s="51">
        <v>46</v>
      </c>
      <c r="L11" s="55">
        <v>1.4208143650724168</v>
      </c>
      <c r="M11" s="51">
        <v>71</v>
      </c>
      <c r="N11" s="56">
        <v>356</v>
      </c>
      <c r="O11" s="57">
        <v>8</v>
      </c>
    </row>
    <row r="12" spans="1:15" x14ac:dyDescent="0.25">
      <c r="A12" s="49" t="s">
        <v>35</v>
      </c>
      <c r="B12" s="50">
        <v>3.9402086934255169E-2</v>
      </c>
      <c r="C12" s="51">
        <v>4</v>
      </c>
      <c r="D12" s="52">
        <v>85636.821275385882</v>
      </c>
      <c r="E12" s="51">
        <v>75</v>
      </c>
      <c r="F12" s="53">
        <v>6.6476978789446459E-2</v>
      </c>
      <c r="G12" s="51">
        <v>55</v>
      </c>
      <c r="H12" s="54">
        <v>1.619163782878114</v>
      </c>
      <c r="I12" s="51">
        <v>65</v>
      </c>
      <c r="J12" s="53">
        <v>0.60172015960769487</v>
      </c>
      <c r="K12" s="51">
        <v>84</v>
      </c>
      <c r="L12" s="55">
        <v>1.2974133785379014</v>
      </c>
      <c r="M12" s="51">
        <v>62</v>
      </c>
      <c r="N12" s="56">
        <v>345</v>
      </c>
      <c r="O12" s="57">
        <v>10</v>
      </c>
    </row>
    <row r="13" spans="1:15" x14ac:dyDescent="0.25">
      <c r="A13" s="49" t="s">
        <v>24</v>
      </c>
      <c r="B13" s="50">
        <v>4.9174997967975288E-2</v>
      </c>
      <c r="C13" s="51">
        <v>15</v>
      </c>
      <c r="D13" s="52">
        <v>70615.088314049586</v>
      </c>
      <c r="E13" s="51">
        <v>58</v>
      </c>
      <c r="F13" s="53">
        <v>9.4230769230769229E-2</v>
      </c>
      <c r="G13" s="51">
        <v>68</v>
      </c>
      <c r="H13" s="54">
        <v>1.6633737293566877</v>
      </c>
      <c r="I13" s="51">
        <v>68</v>
      </c>
      <c r="J13" s="53">
        <v>0.96295125212300803</v>
      </c>
      <c r="K13" s="51">
        <v>86</v>
      </c>
      <c r="L13" s="55">
        <v>1.1508174361187233</v>
      </c>
      <c r="M13" s="51">
        <v>46</v>
      </c>
      <c r="N13" s="56">
        <v>341</v>
      </c>
      <c r="O13" s="57">
        <v>11</v>
      </c>
    </row>
    <row r="14" spans="1:15" x14ac:dyDescent="0.25">
      <c r="A14" s="49" t="s">
        <v>9</v>
      </c>
      <c r="B14" s="50">
        <v>6.1679122734642579E-2</v>
      </c>
      <c r="C14" s="51">
        <v>41</v>
      </c>
      <c r="D14" s="52">
        <v>64370.011808990508</v>
      </c>
      <c r="E14" s="51">
        <v>44</v>
      </c>
      <c r="F14" s="53">
        <v>0.2035195103289977</v>
      </c>
      <c r="G14" s="51">
        <v>80</v>
      </c>
      <c r="H14" s="54">
        <v>1.3494340684577886</v>
      </c>
      <c r="I14" s="51">
        <v>42</v>
      </c>
      <c r="J14" s="53">
        <v>3.5781352623935024E-2</v>
      </c>
      <c r="K14" s="51">
        <v>68</v>
      </c>
      <c r="L14" s="55">
        <v>1.2576249274851461</v>
      </c>
      <c r="M14" s="51">
        <v>59</v>
      </c>
      <c r="N14" s="56">
        <v>334</v>
      </c>
      <c r="O14" s="57">
        <v>12</v>
      </c>
    </row>
    <row r="15" spans="1:15" x14ac:dyDescent="0.25">
      <c r="A15" s="49" t="s">
        <v>13</v>
      </c>
      <c r="B15" s="50">
        <v>6.328826613604896E-2</v>
      </c>
      <c r="C15" s="51">
        <v>49</v>
      </c>
      <c r="D15" s="52">
        <v>71310.672317991659</v>
      </c>
      <c r="E15" s="51">
        <v>59</v>
      </c>
      <c r="F15" s="53">
        <v>0.28610571983103095</v>
      </c>
      <c r="G15" s="51">
        <v>84</v>
      </c>
      <c r="H15" s="54">
        <v>1.6225853593350186</v>
      </c>
      <c r="I15" s="51">
        <v>65</v>
      </c>
      <c r="J15" s="53">
        <v>-9.9414735099337754</v>
      </c>
      <c r="K15" s="51">
        <v>1</v>
      </c>
      <c r="L15" s="55">
        <v>1.3961709075622282</v>
      </c>
      <c r="M15" s="51">
        <v>69</v>
      </c>
      <c r="N15" s="56">
        <v>327</v>
      </c>
      <c r="O15" s="57">
        <v>13</v>
      </c>
    </row>
    <row r="16" spans="1:15" x14ac:dyDescent="0.25">
      <c r="A16" s="49" t="s">
        <v>82</v>
      </c>
      <c r="B16" s="50">
        <v>4.1776710684273709E-2</v>
      </c>
      <c r="C16" s="51">
        <v>6</v>
      </c>
      <c r="D16" s="52">
        <v>106877.20485893419</v>
      </c>
      <c r="E16" s="51">
        <v>81</v>
      </c>
      <c r="F16" s="53">
        <v>6.6871165644171782E-2</v>
      </c>
      <c r="G16" s="51">
        <v>55</v>
      </c>
      <c r="H16" s="54">
        <v>1.4228524634474216</v>
      </c>
      <c r="I16" s="51">
        <v>49</v>
      </c>
      <c r="J16" s="53">
        <v>1.9727410830819265E-2</v>
      </c>
      <c r="K16" s="51">
        <v>55</v>
      </c>
      <c r="L16" s="55">
        <v>1.9695321658646248</v>
      </c>
      <c r="M16" s="51">
        <v>81</v>
      </c>
      <c r="N16" s="56">
        <v>327</v>
      </c>
      <c r="O16" s="57">
        <v>13</v>
      </c>
    </row>
    <row r="17" spans="1:15" x14ac:dyDescent="0.25">
      <c r="A17" s="49" t="s">
        <v>57</v>
      </c>
      <c r="B17" s="50">
        <v>5.8547952618846648E-2</v>
      </c>
      <c r="C17" s="51">
        <v>32</v>
      </c>
      <c r="D17" s="52">
        <v>98468.682048699702</v>
      </c>
      <c r="E17" s="51">
        <v>78</v>
      </c>
      <c r="F17" s="53">
        <v>0.12748977265106298</v>
      </c>
      <c r="G17" s="51">
        <v>74</v>
      </c>
      <c r="H17" s="54">
        <v>1.5060600294870521</v>
      </c>
      <c r="I17" s="51">
        <v>58</v>
      </c>
      <c r="J17" s="53">
        <v>-0.87598208941654232</v>
      </c>
      <c r="K17" s="51">
        <v>5</v>
      </c>
      <c r="L17" s="55">
        <v>1.524540012517547</v>
      </c>
      <c r="M17" s="51">
        <v>77</v>
      </c>
      <c r="N17" s="56">
        <v>324</v>
      </c>
      <c r="O17" s="57">
        <v>15</v>
      </c>
    </row>
    <row r="18" spans="1:15" x14ac:dyDescent="0.25">
      <c r="A18" s="49" t="s">
        <v>26</v>
      </c>
      <c r="B18" s="50">
        <v>6.3610996279454324E-2</v>
      </c>
      <c r="C18" s="51">
        <v>49</v>
      </c>
      <c r="D18" s="52">
        <v>85833.837173030071</v>
      </c>
      <c r="E18" s="51">
        <v>75</v>
      </c>
      <c r="F18" s="53">
        <v>0.39253731343283582</v>
      </c>
      <c r="G18" s="51">
        <v>86</v>
      </c>
      <c r="H18" s="54">
        <v>1.6995809166438682</v>
      </c>
      <c r="I18" s="51">
        <v>69</v>
      </c>
      <c r="J18" s="53">
        <v>-0.39122933141624733</v>
      </c>
      <c r="K18" s="51">
        <v>7</v>
      </c>
      <c r="L18" s="55">
        <v>1.0985596238759863</v>
      </c>
      <c r="M18" s="51">
        <v>37</v>
      </c>
      <c r="N18" s="56">
        <v>323</v>
      </c>
      <c r="O18" s="57">
        <v>16</v>
      </c>
    </row>
    <row r="19" spans="1:15" x14ac:dyDescent="0.25">
      <c r="A19" s="49" t="s">
        <v>16</v>
      </c>
      <c r="B19" s="50">
        <v>7.1866982166979454E-2</v>
      </c>
      <c r="C19" s="51">
        <v>72</v>
      </c>
      <c r="D19" s="52">
        <v>101062.45462848489</v>
      </c>
      <c r="E19" s="51">
        <v>79</v>
      </c>
      <c r="F19" s="53">
        <v>8.2301817224124302E-2</v>
      </c>
      <c r="G19" s="51">
        <v>63</v>
      </c>
      <c r="H19" s="54">
        <v>1.0267412678876431</v>
      </c>
      <c r="I19" s="51">
        <v>15</v>
      </c>
      <c r="J19" s="53">
        <v>-0.36661669413091152</v>
      </c>
      <c r="K19" s="51">
        <v>8</v>
      </c>
      <c r="L19" s="55">
        <v>2.7334571414255171</v>
      </c>
      <c r="M19" s="51">
        <v>84</v>
      </c>
      <c r="N19" s="56">
        <v>321</v>
      </c>
      <c r="O19" s="57">
        <v>17</v>
      </c>
    </row>
    <row r="20" spans="1:15" x14ac:dyDescent="0.25">
      <c r="A20" s="49" t="s">
        <v>22</v>
      </c>
      <c r="B20" s="50">
        <v>4.801234343801053E-2</v>
      </c>
      <c r="C20" s="51">
        <v>11</v>
      </c>
      <c r="D20" s="52">
        <v>105154.94666036544</v>
      </c>
      <c r="E20" s="51">
        <v>80</v>
      </c>
      <c r="F20" s="53">
        <v>6.7307692307692304E-2</v>
      </c>
      <c r="G20" s="51">
        <v>55</v>
      </c>
      <c r="H20" s="54">
        <v>1.4624245992448541</v>
      </c>
      <c r="I20" s="51">
        <v>55</v>
      </c>
      <c r="J20" s="53">
        <v>-3.2171907247784386E-3</v>
      </c>
      <c r="K20" s="51">
        <v>38</v>
      </c>
      <c r="L20" s="55">
        <v>1.6042972630110508</v>
      </c>
      <c r="M20" s="51">
        <v>80</v>
      </c>
      <c r="N20" s="56">
        <v>319</v>
      </c>
      <c r="O20" s="57">
        <v>18</v>
      </c>
    </row>
    <row r="21" spans="1:15" x14ac:dyDescent="0.25">
      <c r="A21" s="49" t="s">
        <v>86</v>
      </c>
      <c r="B21" s="50">
        <v>7.2569200906911116E-2</v>
      </c>
      <c r="C21" s="51">
        <v>73</v>
      </c>
      <c r="D21" s="52">
        <v>64488.328379411112</v>
      </c>
      <c r="E21" s="51">
        <v>44</v>
      </c>
      <c r="F21" s="53">
        <v>9.9588169225009363E-2</v>
      </c>
      <c r="G21" s="51">
        <v>68</v>
      </c>
      <c r="H21" s="54">
        <v>1.1767510196051949</v>
      </c>
      <c r="I21" s="51">
        <v>26</v>
      </c>
      <c r="J21" s="53">
        <v>1.6033768818412352E-2</v>
      </c>
      <c r="K21" s="51">
        <v>52</v>
      </c>
      <c r="L21" s="55">
        <v>1.2231338034704002</v>
      </c>
      <c r="M21" s="51">
        <v>55</v>
      </c>
      <c r="N21" s="56">
        <v>318</v>
      </c>
      <c r="O21" s="57">
        <v>19</v>
      </c>
    </row>
    <row r="22" spans="1:15" x14ac:dyDescent="0.25">
      <c r="A22" s="49" t="s">
        <v>78</v>
      </c>
      <c r="B22" s="50">
        <v>6.2229739667598177E-2</v>
      </c>
      <c r="C22" s="51">
        <v>43</v>
      </c>
      <c r="D22" s="52">
        <v>73774.788780430143</v>
      </c>
      <c r="E22" s="51">
        <v>61</v>
      </c>
      <c r="F22" s="53">
        <v>8.2997582594681707E-2</v>
      </c>
      <c r="G22" s="51">
        <v>63</v>
      </c>
      <c r="H22" s="54">
        <v>1.9198935571582589</v>
      </c>
      <c r="I22" s="51">
        <v>77</v>
      </c>
      <c r="J22" s="53">
        <v>1.1140845889813253E-2</v>
      </c>
      <c r="K22" s="51">
        <v>48</v>
      </c>
      <c r="L22" s="55">
        <v>1.0065166584757719</v>
      </c>
      <c r="M22" s="51">
        <v>23</v>
      </c>
      <c r="N22" s="56">
        <v>315</v>
      </c>
      <c r="O22" s="57">
        <v>20</v>
      </c>
    </row>
    <row r="23" spans="1:15" x14ac:dyDescent="0.25">
      <c r="A23" s="49" t="s">
        <v>38</v>
      </c>
      <c r="B23" s="50">
        <v>6.5919259449730011E-2</v>
      </c>
      <c r="C23" s="51">
        <v>57</v>
      </c>
      <c r="D23" s="52">
        <v>69755.317416133534</v>
      </c>
      <c r="E23" s="51">
        <v>57</v>
      </c>
      <c r="F23" s="53">
        <v>2.9352226720647773E-2</v>
      </c>
      <c r="G23" s="51">
        <v>19</v>
      </c>
      <c r="H23" s="54">
        <v>1.6409423798427167</v>
      </c>
      <c r="I23" s="51">
        <v>66</v>
      </c>
      <c r="J23" s="53">
        <v>0.1140422817568799</v>
      </c>
      <c r="K23" s="51">
        <v>83</v>
      </c>
      <c r="L23" s="55">
        <v>1.0676117622216488</v>
      </c>
      <c r="M23" s="51">
        <v>33</v>
      </c>
      <c r="N23" s="56">
        <v>315</v>
      </c>
      <c r="O23" s="57">
        <v>20</v>
      </c>
    </row>
    <row r="24" spans="1:15" x14ac:dyDescent="0.25">
      <c r="A24" s="66" t="s">
        <v>53</v>
      </c>
      <c r="B24" s="67">
        <v>7.6693687261119747E-2</v>
      </c>
      <c r="C24" s="68">
        <v>78</v>
      </c>
      <c r="D24" s="69">
        <v>54687.046086162831</v>
      </c>
      <c r="E24" s="68">
        <v>11</v>
      </c>
      <c r="F24" s="70">
        <v>3.0595277685400733E-2</v>
      </c>
      <c r="G24" s="68">
        <v>29</v>
      </c>
      <c r="H24" s="71">
        <v>1.892081010080225</v>
      </c>
      <c r="I24" s="68">
        <v>76</v>
      </c>
      <c r="J24" s="70">
        <v>1.8644207518135853E-2</v>
      </c>
      <c r="K24" s="68">
        <v>54</v>
      </c>
      <c r="L24" s="72">
        <v>1.3484731526793352</v>
      </c>
      <c r="M24" s="68">
        <v>64</v>
      </c>
      <c r="N24" s="73">
        <v>312</v>
      </c>
      <c r="O24" s="74">
        <v>22</v>
      </c>
    </row>
    <row r="25" spans="1:15" x14ac:dyDescent="0.25">
      <c r="A25" s="66" t="s">
        <v>8</v>
      </c>
      <c r="B25" s="67">
        <v>6.773913897584162E-2</v>
      </c>
      <c r="C25" s="68">
        <v>63</v>
      </c>
      <c r="D25" s="69">
        <v>66086.942625141834</v>
      </c>
      <c r="E25" s="68">
        <v>47</v>
      </c>
      <c r="F25" s="70">
        <v>0.12658962894140874</v>
      </c>
      <c r="G25" s="68">
        <v>74</v>
      </c>
      <c r="H25" s="71">
        <v>1.6593900516911764</v>
      </c>
      <c r="I25" s="68">
        <v>68</v>
      </c>
      <c r="J25" s="70">
        <v>-7.4526665504171211E-2</v>
      </c>
      <c r="K25" s="68">
        <v>20</v>
      </c>
      <c r="L25" s="72">
        <v>1.112320506469173</v>
      </c>
      <c r="M25" s="68">
        <v>40</v>
      </c>
      <c r="N25" s="73">
        <v>312</v>
      </c>
      <c r="O25" s="74">
        <v>22</v>
      </c>
    </row>
    <row r="26" spans="1:15" x14ac:dyDescent="0.25">
      <c r="A26" s="66" t="s">
        <v>20</v>
      </c>
      <c r="B26" s="67">
        <v>5.4802831142568252E-2</v>
      </c>
      <c r="C26" s="68">
        <v>22</v>
      </c>
      <c r="D26" s="69">
        <v>172654.25343173428</v>
      </c>
      <c r="E26" s="68">
        <v>85</v>
      </c>
      <c r="F26" s="70">
        <v>6.6921606118546847E-2</v>
      </c>
      <c r="G26" s="68">
        <v>55</v>
      </c>
      <c r="H26" s="71">
        <v>1.4649349073967484</v>
      </c>
      <c r="I26" s="68">
        <v>55</v>
      </c>
      <c r="J26" s="70">
        <v>-0.39433244043423094</v>
      </c>
      <c r="K26" s="68">
        <v>6</v>
      </c>
      <c r="L26" s="72">
        <v>4.4124961375414102</v>
      </c>
      <c r="M26" s="68">
        <v>86</v>
      </c>
      <c r="N26" s="73">
        <v>309</v>
      </c>
      <c r="O26" s="74">
        <v>24</v>
      </c>
    </row>
    <row r="27" spans="1:15" x14ac:dyDescent="0.25">
      <c r="A27" s="66" t="s">
        <v>79</v>
      </c>
      <c r="B27" s="67">
        <v>4.900512369157263E-2</v>
      </c>
      <c r="C27" s="68">
        <v>15</v>
      </c>
      <c r="D27" s="69">
        <v>74122.01211674152</v>
      </c>
      <c r="E27" s="68">
        <v>64</v>
      </c>
      <c r="F27" s="70">
        <v>6.1425061425061427E-2</v>
      </c>
      <c r="G27" s="68">
        <v>45</v>
      </c>
      <c r="H27" s="71">
        <v>2.0231602448001822</v>
      </c>
      <c r="I27" s="68">
        <v>83</v>
      </c>
      <c r="J27" s="70">
        <v>-3.8656175519932091E-2</v>
      </c>
      <c r="K27" s="68">
        <v>30</v>
      </c>
      <c r="L27" s="72">
        <v>1.3645046403148051</v>
      </c>
      <c r="M27" s="68">
        <v>66</v>
      </c>
      <c r="N27" s="73">
        <v>303</v>
      </c>
      <c r="O27" s="74">
        <v>25</v>
      </c>
    </row>
    <row r="28" spans="1:15" x14ac:dyDescent="0.25">
      <c r="A28" s="66" t="s">
        <v>65</v>
      </c>
      <c r="B28" s="67">
        <v>5.2251098096632503E-2</v>
      </c>
      <c r="C28" s="68">
        <v>19</v>
      </c>
      <c r="D28" s="69">
        <v>69564.221873905452</v>
      </c>
      <c r="E28" s="68">
        <v>55</v>
      </c>
      <c r="F28" s="70">
        <v>0.22388059701492538</v>
      </c>
      <c r="G28" s="68">
        <v>81</v>
      </c>
      <c r="H28" s="71">
        <v>1.5809920482902289</v>
      </c>
      <c r="I28" s="68">
        <v>62</v>
      </c>
      <c r="J28" s="70">
        <v>-7.5220150538692382E-2</v>
      </c>
      <c r="K28" s="68">
        <v>19</v>
      </c>
      <c r="L28" s="72">
        <v>1.3716592039710389</v>
      </c>
      <c r="M28" s="68">
        <v>67</v>
      </c>
      <c r="N28" s="73">
        <v>303</v>
      </c>
      <c r="O28" s="74">
        <v>25</v>
      </c>
    </row>
    <row r="29" spans="1:15" x14ac:dyDescent="0.25">
      <c r="A29" s="66" t="s">
        <v>77</v>
      </c>
      <c r="B29" s="67">
        <v>7.5503067132947313E-2</v>
      </c>
      <c r="C29" s="68">
        <v>77</v>
      </c>
      <c r="D29" s="69">
        <v>79398.22259870921</v>
      </c>
      <c r="E29" s="68">
        <v>71</v>
      </c>
      <c r="F29" s="70">
        <v>6.652322036937422E-2</v>
      </c>
      <c r="G29" s="68">
        <v>55</v>
      </c>
      <c r="H29" s="71">
        <v>0.72029947609665146</v>
      </c>
      <c r="I29" s="68">
        <v>4</v>
      </c>
      <c r="J29" s="70">
        <v>-0.11871472550025654</v>
      </c>
      <c r="K29" s="68">
        <v>14</v>
      </c>
      <c r="L29" s="72">
        <v>1.5242303652101581</v>
      </c>
      <c r="M29" s="68">
        <v>76</v>
      </c>
      <c r="N29" s="73">
        <v>297</v>
      </c>
      <c r="O29" s="74">
        <v>27</v>
      </c>
    </row>
    <row r="30" spans="1:15" x14ac:dyDescent="0.25">
      <c r="A30" s="66" t="s">
        <v>29</v>
      </c>
      <c r="B30" s="67">
        <v>6.3895849221048046E-2</v>
      </c>
      <c r="C30" s="68">
        <v>53</v>
      </c>
      <c r="D30" s="69">
        <v>65783.489315552302</v>
      </c>
      <c r="E30" s="68">
        <v>47</v>
      </c>
      <c r="F30" s="70">
        <v>7.0629524018425094E-2</v>
      </c>
      <c r="G30" s="68">
        <v>61</v>
      </c>
      <c r="H30" s="71">
        <v>2.0561895285823195</v>
      </c>
      <c r="I30" s="68">
        <v>84</v>
      </c>
      <c r="J30" s="70">
        <v>-1.8611582301558363E-2</v>
      </c>
      <c r="K30" s="68">
        <v>32</v>
      </c>
      <c r="L30" s="72">
        <v>0.92691722117018061</v>
      </c>
      <c r="M30" s="68">
        <v>17</v>
      </c>
      <c r="N30" s="73">
        <v>294</v>
      </c>
      <c r="O30" s="74">
        <v>28</v>
      </c>
    </row>
    <row r="31" spans="1:15" x14ac:dyDescent="0.25">
      <c r="A31" s="66" t="s">
        <v>15</v>
      </c>
      <c r="B31" s="67">
        <v>5.7102660931494312E-2</v>
      </c>
      <c r="C31" s="68">
        <v>27</v>
      </c>
      <c r="D31" s="69">
        <v>75229.431124602081</v>
      </c>
      <c r="E31" s="68">
        <v>65</v>
      </c>
      <c r="F31" s="70">
        <v>0.19037563903089574</v>
      </c>
      <c r="G31" s="68">
        <v>78</v>
      </c>
      <c r="H31" s="71">
        <v>1.2976855737991064</v>
      </c>
      <c r="I31" s="68">
        <v>37</v>
      </c>
      <c r="J31" s="70">
        <v>-1.6469380773178242E-2</v>
      </c>
      <c r="K31" s="68">
        <v>33</v>
      </c>
      <c r="L31" s="72">
        <v>1.2140983829750129</v>
      </c>
      <c r="M31" s="68">
        <v>53</v>
      </c>
      <c r="N31" s="73">
        <v>293</v>
      </c>
      <c r="O31" s="74">
        <v>29</v>
      </c>
    </row>
    <row r="32" spans="1:15" x14ac:dyDescent="0.25">
      <c r="A32" s="66" t="s">
        <v>21</v>
      </c>
      <c r="B32" s="67">
        <v>6.0946538804985052E-2</v>
      </c>
      <c r="C32" s="68">
        <v>39</v>
      </c>
      <c r="D32" s="69">
        <v>77128.636151102066</v>
      </c>
      <c r="E32" s="68">
        <v>70</v>
      </c>
      <c r="F32" s="70">
        <v>4.6981499513145085E-2</v>
      </c>
      <c r="G32" s="68">
        <v>40</v>
      </c>
      <c r="H32" s="71">
        <v>1.0732606738383421</v>
      </c>
      <c r="I32" s="68">
        <v>17</v>
      </c>
      <c r="J32" s="70">
        <v>3.3617228829775261E-2</v>
      </c>
      <c r="K32" s="68">
        <v>66</v>
      </c>
      <c r="L32" s="72">
        <v>1.2607466577771123</v>
      </c>
      <c r="M32" s="68">
        <v>60</v>
      </c>
      <c r="N32" s="73">
        <v>292</v>
      </c>
      <c r="O32" s="74">
        <v>30</v>
      </c>
    </row>
    <row r="33" spans="1:15" x14ac:dyDescent="0.25">
      <c r="A33" s="66" t="s">
        <v>47</v>
      </c>
      <c r="B33" s="67">
        <v>7.3299177299374352E-2</v>
      </c>
      <c r="C33" s="68">
        <v>75</v>
      </c>
      <c r="D33" s="69">
        <v>74341.543647422513</v>
      </c>
      <c r="E33" s="68">
        <v>64</v>
      </c>
      <c r="F33" s="70">
        <v>0.1325561595389351</v>
      </c>
      <c r="G33" s="68">
        <v>74</v>
      </c>
      <c r="H33" s="71">
        <v>0.92745161004044341</v>
      </c>
      <c r="I33" s="68">
        <v>10</v>
      </c>
      <c r="J33" s="70">
        <v>-7.5814187667276142E-2</v>
      </c>
      <c r="K33" s="68">
        <v>18</v>
      </c>
      <c r="L33" s="72">
        <v>1.1904838981901529</v>
      </c>
      <c r="M33" s="68">
        <v>50</v>
      </c>
      <c r="N33" s="73">
        <v>291</v>
      </c>
      <c r="O33" s="74">
        <v>31</v>
      </c>
    </row>
    <row r="34" spans="1:15" x14ac:dyDescent="0.25">
      <c r="A34" s="66" t="s">
        <v>81</v>
      </c>
      <c r="B34" s="67">
        <v>7.9171584007368817E-2</v>
      </c>
      <c r="C34" s="68">
        <v>79</v>
      </c>
      <c r="D34" s="69">
        <v>62143.760611403995</v>
      </c>
      <c r="E34" s="68">
        <v>37</v>
      </c>
      <c r="F34" s="70">
        <v>6.6457383166498851E-2</v>
      </c>
      <c r="G34" s="68">
        <v>55</v>
      </c>
      <c r="H34" s="71">
        <v>1.5653792752532016</v>
      </c>
      <c r="I34" s="68">
        <v>61</v>
      </c>
      <c r="J34" s="70">
        <v>-6.9409030510422381E-2</v>
      </c>
      <c r="K34" s="68">
        <v>21</v>
      </c>
      <c r="L34" s="72">
        <v>1.0755880779943319</v>
      </c>
      <c r="M34" s="68">
        <v>34</v>
      </c>
      <c r="N34" s="73">
        <v>287</v>
      </c>
      <c r="O34" s="74">
        <v>32</v>
      </c>
    </row>
    <row r="35" spans="1:15" x14ac:dyDescent="0.25">
      <c r="A35" s="66" t="s">
        <v>19</v>
      </c>
      <c r="B35" s="67">
        <v>6.8809744686000082E-2</v>
      </c>
      <c r="C35" s="68">
        <v>67</v>
      </c>
      <c r="D35" s="69">
        <v>81134.206776084378</v>
      </c>
      <c r="E35" s="68">
        <v>72</v>
      </c>
      <c r="F35" s="70">
        <v>7.0610178523847586E-2</v>
      </c>
      <c r="G35" s="68">
        <v>61</v>
      </c>
      <c r="H35" s="71">
        <v>0.75896298475828994</v>
      </c>
      <c r="I35" s="68">
        <v>5</v>
      </c>
      <c r="J35" s="70">
        <v>-9.6889793390257925E-2</v>
      </c>
      <c r="K35" s="68">
        <v>16</v>
      </c>
      <c r="L35" s="72">
        <v>1.3518223320359173</v>
      </c>
      <c r="M35" s="68">
        <v>65</v>
      </c>
      <c r="N35" s="73">
        <v>286</v>
      </c>
      <c r="O35" s="74">
        <v>33</v>
      </c>
    </row>
    <row r="36" spans="1:15" x14ac:dyDescent="0.25">
      <c r="A36" s="66" t="s">
        <v>37</v>
      </c>
      <c r="B36" s="67">
        <v>7.1047703458036113E-2</v>
      </c>
      <c r="C36" s="68">
        <v>70</v>
      </c>
      <c r="D36" s="69">
        <v>52744.971601609679</v>
      </c>
      <c r="E36" s="68">
        <v>10</v>
      </c>
      <c r="F36" s="70">
        <v>2.3535752784764642E-2</v>
      </c>
      <c r="G36" s="68">
        <v>19</v>
      </c>
      <c r="H36" s="71">
        <v>1.8702981265660341</v>
      </c>
      <c r="I36" s="68">
        <v>75</v>
      </c>
      <c r="J36" s="70">
        <v>1.7196566306531606E-2</v>
      </c>
      <c r="K36" s="68">
        <v>53</v>
      </c>
      <c r="L36" s="72">
        <v>1.2321345263089005</v>
      </c>
      <c r="M36" s="68">
        <v>58</v>
      </c>
      <c r="N36" s="73">
        <v>285</v>
      </c>
      <c r="O36" s="74">
        <v>34</v>
      </c>
    </row>
    <row r="37" spans="1:15" x14ac:dyDescent="0.25">
      <c r="A37" s="66" t="s">
        <v>68</v>
      </c>
      <c r="B37" s="67">
        <v>5.1547026654185348E-2</v>
      </c>
      <c r="C37" s="68">
        <v>18</v>
      </c>
      <c r="D37" s="69">
        <v>86740.266334528045</v>
      </c>
      <c r="E37" s="68">
        <v>77</v>
      </c>
      <c r="F37" s="70">
        <v>0.11904761904761904</v>
      </c>
      <c r="G37" s="68">
        <v>70</v>
      </c>
      <c r="H37" s="71">
        <v>1.0182297959567623</v>
      </c>
      <c r="I37" s="68">
        <v>15</v>
      </c>
      <c r="J37" s="70">
        <v>-4.0098388377872864E-2</v>
      </c>
      <c r="K37" s="68">
        <v>29</v>
      </c>
      <c r="L37" s="72">
        <v>1.423193362514291</v>
      </c>
      <c r="M37" s="68">
        <v>72</v>
      </c>
      <c r="N37" s="73">
        <v>281</v>
      </c>
      <c r="O37" s="74">
        <v>35</v>
      </c>
    </row>
    <row r="38" spans="1:15" x14ac:dyDescent="0.25">
      <c r="A38" s="66" t="s">
        <v>75</v>
      </c>
      <c r="B38" s="67">
        <v>6.7225167064310309E-2</v>
      </c>
      <c r="C38" s="68">
        <v>61</v>
      </c>
      <c r="D38" s="69">
        <v>64726.712151919062</v>
      </c>
      <c r="E38" s="68">
        <v>44</v>
      </c>
      <c r="F38" s="70">
        <v>3.8169777242624922E-2</v>
      </c>
      <c r="G38" s="68">
        <v>33</v>
      </c>
      <c r="H38" s="71">
        <v>1.9494432423069343</v>
      </c>
      <c r="I38" s="68">
        <v>79</v>
      </c>
      <c r="J38" s="70">
        <v>1.5820565672878727E-2</v>
      </c>
      <c r="K38" s="68">
        <v>51</v>
      </c>
      <c r="L38" s="72">
        <v>0.89008932601789514</v>
      </c>
      <c r="M38" s="68">
        <v>12</v>
      </c>
      <c r="N38" s="73">
        <v>280</v>
      </c>
      <c r="O38" s="74">
        <v>36</v>
      </c>
    </row>
    <row r="39" spans="1:15" x14ac:dyDescent="0.25">
      <c r="A39" s="66" t="s">
        <v>33</v>
      </c>
      <c r="B39" s="67">
        <v>5.0192696162470511E-2</v>
      </c>
      <c r="C39" s="68">
        <v>16</v>
      </c>
      <c r="D39" s="69">
        <v>127722.13338518607</v>
      </c>
      <c r="E39" s="68">
        <v>82</v>
      </c>
      <c r="F39" s="70">
        <v>0.26114547781569963</v>
      </c>
      <c r="G39" s="68">
        <v>83</v>
      </c>
      <c r="H39" s="71">
        <v>1.1257463597906452</v>
      </c>
      <c r="I39" s="68">
        <v>20</v>
      </c>
      <c r="J39" s="70">
        <v>-6.7256783444959645</v>
      </c>
      <c r="K39" s="68">
        <v>2</v>
      </c>
      <c r="L39" s="72">
        <v>1.5043827894374637</v>
      </c>
      <c r="M39" s="68">
        <v>75</v>
      </c>
      <c r="N39" s="73">
        <v>278</v>
      </c>
      <c r="O39" s="74">
        <v>37</v>
      </c>
    </row>
    <row r="40" spans="1:15" x14ac:dyDescent="0.25">
      <c r="A40" s="66" t="s">
        <v>72</v>
      </c>
      <c r="B40" s="67">
        <v>8.5096620488837912E-2</v>
      </c>
      <c r="C40" s="68">
        <v>83</v>
      </c>
      <c r="D40" s="69">
        <v>51918.495379510583</v>
      </c>
      <c r="E40" s="68">
        <v>6</v>
      </c>
      <c r="F40" s="70">
        <v>1.1483940427059035E-2</v>
      </c>
      <c r="G40" s="68">
        <v>3</v>
      </c>
      <c r="H40" s="71">
        <v>2.5280827779545971</v>
      </c>
      <c r="I40" s="68">
        <v>86</v>
      </c>
      <c r="J40" s="70">
        <v>2.495052912329003E-2</v>
      </c>
      <c r="K40" s="68">
        <v>59</v>
      </c>
      <c r="L40" s="72">
        <v>1.1253719840363969</v>
      </c>
      <c r="M40" s="68">
        <v>41</v>
      </c>
      <c r="N40" s="73">
        <v>278</v>
      </c>
      <c r="O40" s="74">
        <v>37</v>
      </c>
    </row>
    <row r="41" spans="1:15" x14ac:dyDescent="0.25">
      <c r="A41" s="66" t="s">
        <v>74</v>
      </c>
      <c r="B41" s="67">
        <v>4.3722833035029406E-2</v>
      </c>
      <c r="C41" s="68">
        <v>8</v>
      </c>
      <c r="D41" s="69">
        <v>76399.379005847964</v>
      </c>
      <c r="E41" s="68">
        <v>69</v>
      </c>
      <c r="F41" s="70">
        <v>5.2272727272727269E-2</v>
      </c>
      <c r="G41" s="68">
        <v>40</v>
      </c>
      <c r="H41" s="71">
        <v>1.7103906773102571</v>
      </c>
      <c r="I41" s="68">
        <v>71</v>
      </c>
      <c r="J41" s="70">
        <v>-0.21158612143742256</v>
      </c>
      <c r="K41" s="68">
        <v>11</v>
      </c>
      <c r="L41" s="72">
        <v>1.5978578081826573</v>
      </c>
      <c r="M41" s="68">
        <v>79</v>
      </c>
      <c r="N41" s="73">
        <v>278</v>
      </c>
      <c r="O41" s="74">
        <v>37</v>
      </c>
    </row>
    <row r="42" spans="1:15" x14ac:dyDescent="0.25">
      <c r="A42" s="66" t="s">
        <v>51</v>
      </c>
      <c r="B42" s="67">
        <v>5.7677785078901173E-2</v>
      </c>
      <c r="C42" s="68">
        <v>30</v>
      </c>
      <c r="D42" s="69">
        <v>65659.376150314536</v>
      </c>
      <c r="E42" s="68">
        <v>47</v>
      </c>
      <c r="F42" s="70">
        <v>6.8560660965357303E-2</v>
      </c>
      <c r="G42" s="68">
        <v>55</v>
      </c>
      <c r="H42" s="71">
        <v>1.709497579056986</v>
      </c>
      <c r="I42" s="68">
        <v>71</v>
      </c>
      <c r="J42" s="70">
        <v>2.9413783298853842E-4</v>
      </c>
      <c r="K42" s="68">
        <v>42</v>
      </c>
      <c r="L42" s="72">
        <v>1.0622181084085551</v>
      </c>
      <c r="M42" s="68">
        <v>30</v>
      </c>
      <c r="N42" s="73">
        <v>275</v>
      </c>
      <c r="O42" s="74">
        <v>40</v>
      </c>
    </row>
    <row r="43" spans="1:15" ht="30" x14ac:dyDescent="0.25">
      <c r="A43" s="58" t="s">
        <v>80</v>
      </c>
      <c r="B43" s="59">
        <v>6.8710621165292515E-2</v>
      </c>
      <c r="C43" s="60">
        <v>67</v>
      </c>
      <c r="D43" s="61">
        <v>59813.662176988757</v>
      </c>
      <c r="E43" s="60">
        <v>27</v>
      </c>
      <c r="F43" s="62">
        <v>0</v>
      </c>
      <c r="G43" s="60">
        <v>61</v>
      </c>
      <c r="H43" s="63">
        <v>0</v>
      </c>
      <c r="I43" s="60">
        <v>37</v>
      </c>
      <c r="J43" s="62">
        <v>5.4524170821591153E-2</v>
      </c>
      <c r="K43" s="60">
        <v>76</v>
      </c>
      <c r="L43" s="64">
        <v>0.78041375780795696</v>
      </c>
      <c r="M43" s="60">
        <v>6</v>
      </c>
      <c r="N43" s="46">
        <v>274</v>
      </c>
      <c r="O43" s="65">
        <v>41</v>
      </c>
    </row>
    <row r="44" spans="1:15" x14ac:dyDescent="0.25">
      <c r="A44" s="58" t="s">
        <v>25</v>
      </c>
      <c r="B44" s="59">
        <v>6.3655093945078262E-2</v>
      </c>
      <c r="C44" s="60">
        <v>49</v>
      </c>
      <c r="D44" s="61">
        <v>61422.002099033845</v>
      </c>
      <c r="E44" s="60">
        <v>33</v>
      </c>
      <c r="F44" s="62">
        <v>6.9409902780917923E-2</v>
      </c>
      <c r="G44" s="60">
        <v>55</v>
      </c>
      <c r="H44" s="63">
        <v>1.3106518686779751</v>
      </c>
      <c r="I44" s="60">
        <v>38</v>
      </c>
      <c r="J44" s="62">
        <v>3.9462413232905037E-2</v>
      </c>
      <c r="K44" s="60">
        <v>71</v>
      </c>
      <c r="L44" s="64">
        <v>1.0552446049438533</v>
      </c>
      <c r="M44" s="60">
        <v>27</v>
      </c>
      <c r="N44" s="46">
        <v>273</v>
      </c>
      <c r="O44" s="65">
        <v>42</v>
      </c>
    </row>
    <row r="45" spans="1:15" x14ac:dyDescent="0.25">
      <c r="A45" s="58" t="s">
        <v>45</v>
      </c>
      <c r="B45" s="59">
        <v>6.5004584768655047E-2</v>
      </c>
      <c r="C45" s="60">
        <v>55</v>
      </c>
      <c r="D45" s="61">
        <v>76766.421330537545</v>
      </c>
      <c r="E45" s="60">
        <v>69</v>
      </c>
      <c r="F45" s="62">
        <v>0.13275226282266175</v>
      </c>
      <c r="G45" s="60">
        <v>74</v>
      </c>
      <c r="H45" s="63">
        <v>1.3274661245471662</v>
      </c>
      <c r="I45" s="60">
        <v>41</v>
      </c>
      <c r="J45" s="62">
        <v>-9.738917595866195E-2</v>
      </c>
      <c r="K45" s="60">
        <v>15</v>
      </c>
      <c r="L45" s="64">
        <v>0.91231074136836798</v>
      </c>
      <c r="M45" s="60">
        <v>15</v>
      </c>
      <c r="N45" s="46">
        <v>269</v>
      </c>
      <c r="O45" s="65">
        <v>43</v>
      </c>
    </row>
    <row r="46" spans="1:15" x14ac:dyDescent="0.25">
      <c r="A46" s="58" t="s">
        <v>70</v>
      </c>
      <c r="B46" s="59">
        <v>8.7310444429856235E-2</v>
      </c>
      <c r="C46" s="60">
        <v>86</v>
      </c>
      <c r="D46" s="61">
        <v>62471.283858552655</v>
      </c>
      <c r="E46" s="60">
        <v>37</v>
      </c>
      <c r="F46" s="62">
        <v>5.8861868100533628E-2</v>
      </c>
      <c r="G46" s="60">
        <v>45</v>
      </c>
      <c r="H46" s="63">
        <v>0.92992147625473698</v>
      </c>
      <c r="I46" s="60">
        <v>11</v>
      </c>
      <c r="J46" s="62">
        <v>6.6833134474006829E-4</v>
      </c>
      <c r="K46" s="60">
        <v>43</v>
      </c>
      <c r="L46" s="64">
        <v>1.1601937917838347</v>
      </c>
      <c r="M46" s="60">
        <v>47</v>
      </c>
      <c r="N46" s="46">
        <v>269</v>
      </c>
      <c r="O46" s="65">
        <v>43</v>
      </c>
    </row>
    <row r="47" spans="1:15" x14ac:dyDescent="0.25">
      <c r="A47" s="58" t="s">
        <v>42</v>
      </c>
      <c r="B47" s="59">
        <v>7.2033689602521794E-2</v>
      </c>
      <c r="C47" s="60">
        <v>72</v>
      </c>
      <c r="D47" s="61">
        <v>60754.967699145323</v>
      </c>
      <c r="E47" s="60">
        <v>28</v>
      </c>
      <c r="F47" s="62">
        <v>6.213779781068899E-2</v>
      </c>
      <c r="G47" s="60">
        <v>55</v>
      </c>
      <c r="H47" s="63">
        <v>0.57231889663719027</v>
      </c>
      <c r="I47" s="60">
        <v>3</v>
      </c>
      <c r="J47" s="62">
        <v>2.5533957283417327E-2</v>
      </c>
      <c r="K47" s="60">
        <v>60</v>
      </c>
      <c r="L47" s="64">
        <v>1.1907418966161998</v>
      </c>
      <c r="M47" s="60">
        <v>51</v>
      </c>
      <c r="N47" s="46">
        <v>269</v>
      </c>
      <c r="O47" s="65">
        <v>43</v>
      </c>
    </row>
    <row r="48" spans="1:15" x14ac:dyDescent="0.25">
      <c r="A48" s="58" t="s">
        <v>11</v>
      </c>
      <c r="B48" s="59">
        <v>5.7848865051240303E-2</v>
      </c>
      <c r="C48" s="60">
        <v>30</v>
      </c>
      <c r="D48" s="61">
        <v>72847.953178807918</v>
      </c>
      <c r="E48" s="60">
        <v>60</v>
      </c>
      <c r="F48" s="62">
        <v>5.2781161185546079E-2</v>
      </c>
      <c r="G48" s="60">
        <v>40</v>
      </c>
      <c r="H48" s="63">
        <v>1.3271745280921907</v>
      </c>
      <c r="I48" s="60">
        <v>41</v>
      </c>
      <c r="J48" s="62">
        <v>-5.0138295197384962E-2</v>
      </c>
      <c r="K48" s="60">
        <v>25</v>
      </c>
      <c r="L48" s="64">
        <v>1.4098933962440234</v>
      </c>
      <c r="M48" s="60">
        <v>70</v>
      </c>
      <c r="N48" s="46">
        <v>266</v>
      </c>
      <c r="O48" s="65">
        <v>46</v>
      </c>
    </row>
    <row r="49" spans="1:15" x14ac:dyDescent="0.25">
      <c r="A49" s="58" t="s">
        <v>4</v>
      </c>
      <c r="B49" s="59">
        <v>4.9305442445959469E-2</v>
      </c>
      <c r="C49" s="60">
        <v>15</v>
      </c>
      <c r="D49" s="61">
        <v>82000.24508258616</v>
      </c>
      <c r="E49" s="60">
        <v>73</v>
      </c>
      <c r="F49" s="62">
        <v>0.18769043266301036</v>
      </c>
      <c r="G49" s="60">
        <v>77</v>
      </c>
      <c r="H49" s="63">
        <v>0.32268859891448959</v>
      </c>
      <c r="I49" s="60">
        <v>1</v>
      </c>
      <c r="J49" s="62">
        <v>6.3763506448239804E-2</v>
      </c>
      <c r="K49" s="60">
        <v>78</v>
      </c>
      <c r="L49" s="64">
        <v>0.94073139613586731</v>
      </c>
      <c r="M49" s="60">
        <v>20</v>
      </c>
      <c r="N49" s="46">
        <v>264</v>
      </c>
      <c r="O49" s="65">
        <v>47</v>
      </c>
    </row>
    <row r="50" spans="1:15" x14ac:dyDescent="0.25">
      <c r="A50" s="58" t="s">
        <v>50</v>
      </c>
      <c r="B50" s="59">
        <v>7.3905137295935466E-2</v>
      </c>
      <c r="C50" s="60">
        <v>76</v>
      </c>
      <c r="D50" s="61">
        <v>57771.255022680445</v>
      </c>
      <c r="E50" s="60">
        <v>22</v>
      </c>
      <c r="F50" s="62">
        <v>1.193811670118163E-2</v>
      </c>
      <c r="G50" s="60">
        <v>3</v>
      </c>
      <c r="H50" s="63">
        <v>2.1237611183815002</v>
      </c>
      <c r="I50" s="60">
        <v>85</v>
      </c>
      <c r="J50" s="62">
        <v>1.3845059557799617E-2</v>
      </c>
      <c r="K50" s="60">
        <v>49</v>
      </c>
      <c r="L50" s="64">
        <v>1.0560936440761706</v>
      </c>
      <c r="M50" s="60">
        <v>28</v>
      </c>
      <c r="N50" s="46">
        <v>263</v>
      </c>
      <c r="O50" s="65">
        <v>48</v>
      </c>
    </row>
    <row r="51" spans="1:15" x14ac:dyDescent="0.25">
      <c r="A51" s="58" t="s">
        <v>34</v>
      </c>
      <c r="B51" s="59">
        <v>6.1019326683291769E-2</v>
      </c>
      <c r="C51" s="60">
        <v>39</v>
      </c>
      <c r="D51" s="61">
        <v>68830.611882306766</v>
      </c>
      <c r="E51" s="60">
        <v>54</v>
      </c>
      <c r="F51" s="62">
        <v>5.0321635046006029E-2</v>
      </c>
      <c r="G51" s="60">
        <v>40</v>
      </c>
      <c r="H51" s="63">
        <v>1.7986882416341976</v>
      </c>
      <c r="I51" s="60">
        <v>73</v>
      </c>
      <c r="J51" s="62">
        <v>-4.7095968313948015E-2</v>
      </c>
      <c r="K51" s="60">
        <v>27</v>
      </c>
      <c r="L51" s="64">
        <v>1.0563030970832317</v>
      </c>
      <c r="M51" s="60">
        <v>29</v>
      </c>
      <c r="N51" s="46">
        <v>262</v>
      </c>
      <c r="O51" s="65">
        <v>49</v>
      </c>
    </row>
    <row r="52" spans="1:15" x14ac:dyDescent="0.25">
      <c r="A52" s="58" t="s">
        <v>5</v>
      </c>
      <c r="B52" s="59">
        <v>6.8261878168227513E-2</v>
      </c>
      <c r="C52" s="60">
        <v>63</v>
      </c>
      <c r="D52" s="61">
        <v>64694.045250681782</v>
      </c>
      <c r="E52" s="60">
        <v>44</v>
      </c>
      <c r="F52" s="62">
        <v>0.17058823529411765</v>
      </c>
      <c r="G52" s="60">
        <v>76</v>
      </c>
      <c r="H52" s="63">
        <v>1.3931951044280488</v>
      </c>
      <c r="I52" s="60">
        <v>46</v>
      </c>
      <c r="J52" s="62">
        <v>-0.25007160246312471</v>
      </c>
      <c r="K52" s="60">
        <v>10</v>
      </c>
      <c r="L52" s="64">
        <v>0.95747660978367133</v>
      </c>
      <c r="M52" s="60">
        <v>21</v>
      </c>
      <c r="N52" s="46">
        <v>260</v>
      </c>
      <c r="O52" s="65">
        <v>50</v>
      </c>
    </row>
    <row r="53" spans="1:15" x14ac:dyDescent="0.25">
      <c r="A53" s="58" t="s">
        <v>32</v>
      </c>
      <c r="B53" s="59">
        <v>6.6096184517237144E-2</v>
      </c>
      <c r="C53" s="60">
        <v>57</v>
      </c>
      <c r="D53" s="61">
        <v>53003.668320185607</v>
      </c>
      <c r="E53" s="60">
        <v>10</v>
      </c>
      <c r="F53" s="62">
        <v>3.603221704111912E-2</v>
      </c>
      <c r="G53" s="60">
        <v>29</v>
      </c>
      <c r="H53" s="63">
        <v>1.4353695071340182</v>
      </c>
      <c r="I53" s="60">
        <v>50</v>
      </c>
      <c r="J53" s="62">
        <v>2.9873839562009046E-2</v>
      </c>
      <c r="K53" s="60">
        <v>64</v>
      </c>
      <c r="L53" s="64">
        <v>1.169048280548086</v>
      </c>
      <c r="M53" s="60">
        <v>48</v>
      </c>
      <c r="N53" s="46">
        <v>258</v>
      </c>
      <c r="O53" s="65">
        <v>51</v>
      </c>
    </row>
    <row r="54" spans="1:15" x14ac:dyDescent="0.25">
      <c r="A54" s="58" t="s">
        <v>36</v>
      </c>
      <c r="B54" s="59">
        <v>6.2527089721156476E-2</v>
      </c>
      <c r="C54" s="60">
        <v>46</v>
      </c>
      <c r="D54" s="61">
        <v>60026.702130937098</v>
      </c>
      <c r="E54" s="60">
        <v>27</v>
      </c>
      <c r="F54" s="62">
        <v>2.2988505747126436E-2</v>
      </c>
      <c r="G54" s="60">
        <v>19</v>
      </c>
      <c r="H54" s="63">
        <v>1.9557432184399659</v>
      </c>
      <c r="I54" s="60">
        <v>79</v>
      </c>
      <c r="J54" s="62">
        <v>-0.20865752148858147</v>
      </c>
      <c r="K54" s="60">
        <v>12</v>
      </c>
      <c r="L54" s="64">
        <v>1.4499155433386475</v>
      </c>
      <c r="M54" s="60">
        <v>73</v>
      </c>
      <c r="N54" s="46">
        <v>256</v>
      </c>
      <c r="O54" s="65">
        <v>52</v>
      </c>
    </row>
    <row r="55" spans="1:15" x14ac:dyDescent="0.25">
      <c r="A55" s="58" t="s">
        <v>59</v>
      </c>
      <c r="B55" s="59">
        <v>8.3737642016312813E-2</v>
      </c>
      <c r="C55" s="60">
        <v>81</v>
      </c>
      <c r="D55" s="61">
        <v>60213.470546947443</v>
      </c>
      <c r="E55" s="60">
        <v>27</v>
      </c>
      <c r="F55" s="62">
        <v>2.3592216290683657E-2</v>
      </c>
      <c r="G55" s="60">
        <v>19</v>
      </c>
      <c r="H55" s="63">
        <v>0.9617126037908087</v>
      </c>
      <c r="I55" s="60">
        <v>12</v>
      </c>
      <c r="J55" s="62">
        <v>2.7527041746201214E-2</v>
      </c>
      <c r="K55" s="60">
        <v>62</v>
      </c>
      <c r="L55" s="64">
        <v>1.2194731026726915</v>
      </c>
      <c r="M55" s="60">
        <v>54</v>
      </c>
      <c r="N55" s="46">
        <v>255</v>
      </c>
      <c r="O55" s="65">
        <v>53</v>
      </c>
    </row>
    <row r="56" spans="1:15" x14ac:dyDescent="0.25">
      <c r="A56" s="58" t="s">
        <v>44</v>
      </c>
      <c r="B56" s="59">
        <v>6.5035571682864696E-2</v>
      </c>
      <c r="C56" s="60">
        <v>55</v>
      </c>
      <c r="D56" s="61">
        <v>68701.87013338953</v>
      </c>
      <c r="E56" s="60">
        <v>54</v>
      </c>
      <c r="F56" s="62">
        <v>4.1391133970120009E-2</v>
      </c>
      <c r="G56" s="60">
        <v>33</v>
      </c>
      <c r="H56" s="63">
        <v>1.1920372496073253</v>
      </c>
      <c r="I56" s="60">
        <v>28</v>
      </c>
      <c r="J56" s="62">
        <v>4.9917300633129234E-2</v>
      </c>
      <c r="K56" s="60">
        <v>74</v>
      </c>
      <c r="L56" s="64">
        <v>0.80428571322731912</v>
      </c>
      <c r="M56" s="60">
        <v>7</v>
      </c>
      <c r="N56" s="46">
        <v>251</v>
      </c>
      <c r="O56" s="65">
        <v>54</v>
      </c>
    </row>
    <row r="57" spans="1:15" x14ac:dyDescent="0.25">
      <c r="A57" s="58" t="s">
        <v>71</v>
      </c>
      <c r="B57" s="59">
        <v>6.0061527086441593E-2</v>
      </c>
      <c r="C57" s="60">
        <v>35</v>
      </c>
      <c r="D57" s="61">
        <v>61509.036010112111</v>
      </c>
      <c r="E57" s="60">
        <v>33</v>
      </c>
      <c r="F57" s="62">
        <v>3.2619375122813911E-2</v>
      </c>
      <c r="G57" s="60">
        <v>29</v>
      </c>
      <c r="H57" s="63">
        <v>1.5520745698297318</v>
      </c>
      <c r="I57" s="60">
        <v>60</v>
      </c>
      <c r="J57" s="62">
        <v>3.4163074804254123E-2</v>
      </c>
      <c r="K57" s="60">
        <v>67</v>
      </c>
      <c r="L57" s="64">
        <v>1.0522516088252605</v>
      </c>
      <c r="M57" s="60">
        <v>26</v>
      </c>
      <c r="N57" s="46">
        <v>250</v>
      </c>
      <c r="O57" s="65">
        <v>55</v>
      </c>
    </row>
    <row r="58" spans="1:15" x14ac:dyDescent="0.25">
      <c r="A58" s="58" t="s">
        <v>61</v>
      </c>
      <c r="B58" s="59">
        <v>6.2496747284447186E-2</v>
      </c>
      <c r="C58" s="60">
        <v>43</v>
      </c>
      <c r="D58" s="61">
        <v>58304.878874613365</v>
      </c>
      <c r="E58" s="60">
        <v>22</v>
      </c>
      <c r="F58" s="62">
        <v>6.3701669131628988E-2</v>
      </c>
      <c r="G58" s="60">
        <v>55</v>
      </c>
      <c r="H58" s="62">
        <v>1.4073367875475151</v>
      </c>
      <c r="I58" s="60">
        <v>47</v>
      </c>
      <c r="J58" s="62">
        <v>-7.1585284581458216E-3</v>
      </c>
      <c r="K58" s="60">
        <v>36</v>
      </c>
      <c r="L58" s="64">
        <v>1.1270848404923144</v>
      </c>
      <c r="M58" s="60">
        <v>43</v>
      </c>
      <c r="N58" s="46">
        <v>246</v>
      </c>
      <c r="O58" s="65">
        <v>56</v>
      </c>
    </row>
    <row r="59" spans="1:15" x14ac:dyDescent="0.25">
      <c r="A59" s="58" t="s">
        <v>31</v>
      </c>
      <c r="B59" s="59">
        <v>6.6549676025917923E-2</v>
      </c>
      <c r="C59" s="60">
        <v>58</v>
      </c>
      <c r="D59" s="61">
        <v>53213.414668695026</v>
      </c>
      <c r="E59" s="60">
        <v>10</v>
      </c>
      <c r="F59" s="62">
        <v>5.4970760233918128E-2</v>
      </c>
      <c r="G59" s="60">
        <v>45</v>
      </c>
      <c r="H59" s="63">
        <v>1.3636309753021829</v>
      </c>
      <c r="I59" s="60">
        <v>44</v>
      </c>
      <c r="J59" s="62">
        <v>3.8234339500162286E-2</v>
      </c>
      <c r="K59" s="60">
        <v>70</v>
      </c>
      <c r="L59" s="64">
        <v>0.93070184116992638</v>
      </c>
      <c r="M59" s="60">
        <v>18</v>
      </c>
      <c r="N59" s="46">
        <v>245</v>
      </c>
      <c r="O59" s="65">
        <v>57</v>
      </c>
    </row>
    <row r="60" spans="1:15" x14ac:dyDescent="0.25">
      <c r="A60" s="58" t="s">
        <v>69</v>
      </c>
      <c r="B60" s="59">
        <v>5.7075381981867748E-2</v>
      </c>
      <c r="C60" s="60">
        <v>27</v>
      </c>
      <c r="D60" s="61">
        <v>64425.195062482642</v>
      </c>
      <c r="E60" s="60">
        <v>44</v>
      </c>
      <c r="F60" s="62">
        <v>2.8830752802989856E-2</v>
      </c>
      <c r="G60" s="60">
        <v>19</v>
      </c>
      <c r="H60" s="63">
        <v>1.6147673181370803</v>
      </c>
      <c r="I60" s="60">
        <v>63</v>
      </c>
      <c r="J60" s="62">
        <v>-1.4285260785371894E-3</v>
      </c>
      <c r="K60" s="60">
        <v>40</v>
      </c>
      <c r="L60" s="64">
        <v>1.1945877146522941</v>
      </c>
      <c r="M60" s="60">
        <v>52</v>
      </c>
      <c r="N60" s="46">
        <v>245</v>
      </c>
      <c r="O60" s="65">
        <v>57</v>
      </c>
    </row>
    <row r="61" spans="1:15" x14ac:dyDescent="0.25">
      <c r="A61" s="58" t="s">
        <v>64</v>
      </c>
      <c r="B61" s="59">
        <v>6.0695216748142718E-2</v>
      </c>
      <c r="C61" s="60">
        <v>39</v>
      </c>
      <c r="D61" s="61">
        <v>61394.256191601417</v>
      </c>
      <c r="E61" s="60">
        <v>33</v>
      </c>
      <c r="F61" s="62">
        <v>6.0407965619514559E-2</v>
      </c>
      <c r="G61" s="60">
        <v>45</v>
      </c>
      <c r="H61" s="63">
        <v>1.5307157498749797</v>
      </c>
      <c r="I61" s="60">
        <v>59</v>
      </c>
      <c r="J61" s="62">
        <v>2.0368266609932038E-2</v>
      </c>
      <c r="K61" s="60">
        <v>56</v>
      </c>
      <c r="L61" s="64">
        <v>0.86299394668313634</v>
      </c>
      <c r="M61" s="60">
        <v>9</v>
      </c>
      <c r="N61" s="46">
        <v>241</v>
      </c>
      <c r="O61" s="65">
        <v>59</v>
      </c>
    </row>
    <row r="62" spans="1:15" x14ac:dyDescent="0.25">
      <c r="A62" s="58" t="s">
        <v>10</v>
      </c>
      <c r="B62" s="59">
        <v>5.9227230061396893E-2</v>
      </c>
      <c r="C62" s="60">
        <v>33</v>
      </c>
      <c r="D62" s="61">
        <v>60506.347783839992</v>
      </c>
      <c r="E62" s="60">
        <v>27</v>
      </c>
      <c r="F62" s="62">
        <v>3.7770252669966135E-2</v>
      </c>
      <c r="G62" s="60">
        <v>29</v>
      </c>
      <c r="H62" s="63">
        <v>1.3939204853527845</v>
      </c>
      <c r="I62" s="60">
        <v>46</v>
      </c>
      <c r="J62" s="62">
        <v>2.5638334557776213E-2</v>
      </c>
      <c r="K62" s="60">
        <v>61</v>
      </c>
      <c r="L62" s="64">
        <v>1.1260042792760709</v>
      </c>
      <c r="M62" s="60">
        <v>42</v>
      </c>
      <c r="N62" s="46">
        <v>238</v>
      </c>
      <c r="O62" s="65">
        <v>60</v>
      </c>
    </row>
    <row r="63" spans="1:15" x14ac:dyDescent="0.25">
      <c r="A63" s="58" t="s">
        <v>3</v>
      </c>
      <c r="B63" s="59">
        <v>5.8292180751428085E-2</v>
      </c>
      <c r="C63" s="60">
        <v>32</v>
      </c>
      <c r="D63" s="61">
        <v>66359.502687558081</v>
      </c>
      <c r="E63" s="60">
        <v>50</v>
      </c>
      <c r="F63" s="62">
        <v>2.7618683976072294E-2</v>
      </c>
      <c r="G63" s="60">
        <v>19</v>
      </c>
      <c r="H63" s="63">
        <v>1.4646562940424692</v>
      </c>
      <c r="I63" s="60">
        <v>55</v>
      </c>
      <c r="J63" s="62">
        <v>-5.912347723434605E-2</v>
      </c>
      <c r="K63" s="60">
        <v>22</v>
      </c>
      <c r="L63" s="64">
        <v>1.2316009421567546</v>
      </c>
      <c r="M63" s="60">
        <v>57</v>
      </c>
      <c r="N63" s="46">
        <v>235</v>
      </c>
      <c r="O63" s="65">
        <v>61</v>
      </c>
    </row>
    <row r="64" spans="1:15" x14ac:dyDescent="0.25">
      <c r="A64" s="58" t="s">
        <v>73</v>
      </c>
      <c r="B64" s="59">
        <v>6.1144294247092112E-2</v>
      </c>
      <c r="C64" s="60">
        <v>39</v>
      </c>
      <c r="D64" s="61">
        <v>62428.779296025292</v>
      </c>
      <c r="E64" s="60">
        <v>37</v>
      </c>
      <c r="F64" s="62">
        <v>2.4157020634121791E-2</v>
      </c>
      <c r="G64" s="60">
        <v>19</v>
      </c>
      <c r="H64" s="63">
        <v>1.1771709584009584</v>
      </c>
      <c r="I64" s="60">
        <v>26</v>
      </c>
      <c r="J64" s="62">
        <v>7.149111974313492E-2</v>
      </c>
      <c r="K64" s="60">
        <v>80</v>
      </c>
      <c r="L64" s="64">
        <v>1.0671504546207597</v>
      </c>
      <c r="M64" s="60">
        <v>32</v>
      </c>
      <c r="N64" s="46">
        <v>233</v>
      </c>
      <c r="O64" s="65">
        <v>62</v>
      </c>
    </row>
    <row r="65" spans="1:15" x14ac:dyDescent="0.25">
      <c r="A65" s="58" t="s">
        <v>60</v>
      </c>
      <c r="B65" s="59">
        <v>8.1836404421805717E-2</v>
      </c>
      <c r="C65" s="60">
        <v>80</v>
      </c>
      <c r="D65" s="61">
        <v>66389.211325497628</v>
      </c>
      <c r="E65" s="60">
        <v>50</v>
      </c>
      <c r="F65" s="62">
        <v>3.44935281257591E-2</v>
      </c>
      <c r="G65" s="60">
        <v>29</v>
      </c>
      <c r="H65" s="63">
        <v>1.4699386842682731</v>
      </c>
      <c r="I65" s="60">
        <v>56</v>
      </c>
      <c r="J65" s="62">
        <v>-2.042379126571328</v>
      </c>
      <c r="K65" s="60">
        <v>4</v>
      </c>
      <c r="L65" s="64">
        <v>0.87532587455948518</v>
      </c>
      <c r="M65" s="60">
        <v>10</v>
      </c>
      <c r="N65" s="46">
        <v>229</v>
      </c>
      <c r="O65" s="65">
        <v>63</v>
      </c>
    </row>
    <row r="66" spans="1:15" x14ac:dyDescent="0.25">
      <c r="A66" s="58" t="s">
        <v>43</v>
      </c>
      <c r="B66" s="59">
        <v>6.4026241943543949E-2</v>
      </c>
      <c r="C66" s="60">
        <v>53</v>
      </c>
      <c r="D66" s="61">
        <v>67773.636240794091</v>
      </c>
      <c r="E66" s="60">
        <v>51</v>
      </c>
      <c r="F66" s="62">
        <v>4.2151792679051225E-2</v>
      </c>
      <c r="G66" s="60">
        <v>33</v>
      </c>
      <c r="H66" s="63">
        <v>1.1974525464180319</v>
      </c>
      <c r="I66" s="60">
        <v>28</v>
      </c>
      <c r="J66" s="62">
        <v>2.282083900953602E-2</v>
      </c>
      <c r="K66" s="60">
        <v>58</v>
      </c>
      <c r="L66" s="64">
        <v>0.63714884723069176</v>
      </c>
      <c r="M66" s="60">
        <v>3</v>
      </c>
      <c r="N66" s="46">
        <v>226</v>
      </c>
      <c r="O66" s="65">
        <v>64</v>
      </c>
    </row>
    <row r="67" spans="1:15" x14ac:dyDescent="0.25">
      <c r="A67" s="58" t="s">
        <v>76</v>
      </c>
      <c r="B67" s="59">
        <v>6.7597420945824452E-2</v>
      </c>
      <c r="C67" s="60">
        <v>61</v>
      </c>
      <c r="D67" s="61">
        <v>56317.954852745599</v>
      </c>
      <c r="E67" s="60">
        <v>17</v>
      </c>
      <c r="F67" s="62">
        <v>4.8434925864909391E-2</v>
      </c>
      <c r="G67" s="60">
        <v>40</v>
      </c>
      <c r="H67" s="63">
        <v>1.0391099845070839</v>
      </c>
      <c r="I67" s="60">
        <v>16</v>
      </c>
      <c r="J67" s="62">
        <v>-1.3375517658255525E-3</v>
      </c>
      <c r="K67" s="60">
        <v>41</v>
      </c>
      <c r="L67" s="64">
        <v>1.1109881301027003</v>
      </c>
      <c r="M67" s="60">
        <v>39</v>
      </c>
      <c r="N67" s="46">
        <v>214</v>
      </c>
      <c r="O67" s="65">
        <v>65</v>
      </c>
    </row>
    <row r="68" spans="1:15" x14ac:dyDescent="0.25">
      <c r="A68" s="58" t="s">
        <v>17</v>
      </c>
      <c r="B68" s="59">
        <v>3.8741377681186809E-2</v>
      </c>
      <c r="C68" s="60">
        <v>3</v>
      </c>
      <c r="D68" s="61">
        <v>66614.101243902434</v>
      </c>
      <c r="E68" s="60">
        <v>50</v>
      </c>
      <c r="F68" s="62">
        <v>8.7227414330218064E-2</v>
      </c>
      <c r="G68" s="60">
        <v>65</v>
      </c>
      <c r="H68" s="63">
        <v>1.1572364328188596</v>
      </c>
      <c r="I68" s="60">
        <v>23</v>
      </c>
      <c r="J68" s="62">
        <v>-0.27230103390238036</v>
      </c>
      <c r="K68" s="60">
        <v>9</v>
      </c>
      <c r="L68" s="64">
        <v>1.3177889728197256</v>
      </c>
      <c r="M68" s="60">
        <v>63</v>
      </c>
      <c r="N68" s="46">
        <v>213</v>
      </c>
      <c r="O68" s="65">
        <v>66</v>
      </c>
    </row>
    <row r="69" spans="1:15" x14ac:dyDescent="0.25">
      <c r="A69" s="58" t="s">
        <v>85</v>
      </c>
      <c r="B69" s="59">
        <v>5.3823973637237399E-2</v>
      </c>
      <c r="C69" s="60">
        <v>20</v>
      </c>
      <c r="D69" s="61">
        <v>54975.172852040814</v>
      </c>
      <c r="E69" s="60">
        <v>12</v>
      </c>
      <c r="F69" s="62">
        <v>0</v>
      </c>
      <c r="G69" s="60">
        <v>61</v>
      </c>
      <c r="H69" s="63">
        <v>0</v>
      </c>
      <c r="I69" s="60">
        <v>37</v>
      </c>
      <c r="J69" s="62">
        <v>6.6736718009175022E-2</v>
      </c>
      <c r="K69" s="60">
        <v>79</v>
      </c>
      <c r="L69" s="64">
        <v>0.626251592012255</v>
      </c>
      <c r="M69" s="60">
        <v>2</v>
      </c>
      <c r="N69" s="46">
        <v>211</v>
      </c>
      <c r="O69" s="65">
        <v>67</v>
      </c>
    </row>
    <row r="70" spans="1:15" x14ac:dyDescent="0.25">
      <c r="A70" s="58" t="s">
        <v>91</v>
      </c>
      <c r="B70" s="59">
        <v>8.6936877576761606E-2</v>
      </c>
      <c r="C70" s="60">
        <v>85</v>
      </c>
      <c r="D70" s="61">
        <v>52807.985669120804</v>
      </c>
      <c r="E70" s="60">
        <v>10</v>
      </c>
      <c r="F70" s="62">
        <v>1.8247443352717066E-2</v>
      </c>
      <c r="G70" s="60">
        <v>7</v>
      </c>
      <c r="H70" s="63">
        <v>1.1710903153432077</v>
      </c>
      <c r="I70" s="60">
        <v>26</v>
      </c>
      <c r="J70" s="62">
        <v>-1.3064042415226761E-2</v>
      </c>
      <c r="K70" s="60">
        <v>34</v>
      </c>
      <c r="L70" s="64">
        <v>1.1732977841427181</v>
      </c>
      <c r="M70" s="60">
        <v>49</v>
      </c>
      <c r="N70" s="46">
        <v>211</v>
      </c>
      <c r="O70" s="65">
        <v>67</v>
      </c>
    </row>
    <row r="71" spans="1:15" x14ac:dyDescent="0.25">
      <c r="A71" s="58" t="s">
        <v>63</v>
      </c>
      <c r="B71" s="59">
        <v>6.2813493754712652E-2</v>
      </c>
      <c r="C71" s="60">
        <v>46</v>
      </c>
      <c r="D71" s="61">
        <v>68786.570725469734</v>
      </c>
      <c r="E71" s="60">
        <v>54</v>
      </c>
      <c r="F71" s="62">
        <v>1.4644351464435146E-2</v>
      </c>
      <c r="G71" s="60">
        <v>7</v>
      </c>
      <c r="H71" s="63">
        <v>1.1042586866337221</v>
      </c>
      <c r="I71" s="60">
        <v>19</v>
      </c>
      <c r="J71" s="62">
        <v>2.9864512435595701E-2</v>
      </c>
      <c r="K71" s="60">
        <v>63</v>
      </c>
      <c r="L71" s="64">
        <v>0.96336932573190759</v>
      </c>
      <c r="M71" s="60">
        <v>22</v>
      </c>
      <c r="N71" s="46">
        <v>211</v>
      </c>
      <c r="O71" s="65">
        <v>67</v>
      </c>
    </row>
    <row r="72" spans="1:15" x14ac:dyDescent="0.25">
      <c r="A72" s="58" t="s">
        <v>54</v>
      </c>
      <c r="B72" s="59">
        <v>5.0647704640100079E-2</v>
      </c>
      <c r="C72" s="60">
        <v>17</v>
      </c>
      <c r="D72" s="61">
        <v>64396.953917777049</v>
      </c>
      <c r="E72" s="60">
        <v>44</v>
      </c>
      <c r="F72" s="62">
        <v>3.542790494241143E-2</v>
      </c>
      <c r="G72" s="60">
        <v>29</v>
      </c>
      <c r="H72" s="63">
        <v>1.3658195372293547</v>
      </c>
      <c r="I72" s="60">
        <v>44</v>
      </c>
      <c r="J72" s="62">
        <v>3.6240333135038667E-2</v>
      </c>
      <c r="K72" s="60">
        <v>69</v>
      </c>
      <c r="L72" s="64">
        <v>0.76354345128955392</v>
      </c>
      <c r="M72" s="60">
        <v>5</v>
      </c>
      <c r="N72" s="46">
        <v>208</v>
      </c>
      <c r="O72" s="65">
        <v>70</v>
      </c>
    </row>
    <row r="73" spans="1:15" x14ac:dyDescent="0.25">
      <c r="A73" s="58" t="s">
        <v>40</v>
      </c>
      <c r="B73" s="59">
        <v>4.9071490426248435E-2</v>
      </c>
      <c r="C73" s="60">
        <v>15</v>
      </c>
      <c r="D73" s="61">
        <v>61801.392647058834</v>
      </c>
      <c r="E73" s="60">
        <v>33</v>
      </c>
      <c r="F73" s="62">
        <v>3.1707317073170732E-2</v>
      </c>
      <c r="G73" s="60">
        <v>29</v>
      </c>
      <c r="H73" s="63">
        <v>1.9993484026404538</v>
      </c>
      <c r="I73" s="60">
        <v>81</v>
      </c>
      <c r="J73" s="62">
        <v>-9.5961193715069074E-2</v>
      </c>
      <c r="K73" s="60">
        <v>17</v>
      </c>
      <c r="L73" s="64">
        <v>1.065853072745196</v>
      </c>
      <c r="M73" s="60">
        <v>31</v>
      </c>
      <c r="N73" s="46">
        <v>206</v>
      </c>
      <c r="O73" s="65">
        <v>71</v>
      </c>
    </row>
    <row r="74" spans="1:15" x14ac:dyDescent="0.25">
      <c r="A74" s="58" t="s">
        <v>67</v>
      </c>
      <c r="B74" s="59">
        <v>5.978865882272346E-2</v>
      </c>
      <c r="C74" s="60">
        <v>34</v>
      </c>
      <c r="D74" s="61">
        <v>59922.23713262676</v>
      </c>
      <c r="E74" s="60">
        <v>27</v>
      </c>
      <c r="F74" s="62">
        <v>4.3489651558815824E-2</v>
      </c>
      <c r="G74" s="60">
        <v>33</v>
      </c>
      <c r="H74" s="63">
        <v>1.1297170216941128</v>
      </c>
      <c r="I74" s="60">
        <v>22</v>
      </c>
      <c r="J74" s="62">
        <v>1.109342185488788E-2</v>
      </c>
      <c r="K74" s="60">
        <v>47</v>
      </c>
      <c r="L74" s="64">
        <v>1.1097891243258291</v>
      </c>
      <c r="M74" s="60">
        <v>38</v>
      </c>
      <c r="N74" s="46">
        <v>201</v>
      </c>
      <c r="O74" s="65">
        <v>72</v>
      </c>
    </row>
    <row r="75" spans="1:15" x14ac:dyDescent="0.25">
      <c r="A75" s="58" t="s">
        <v>58</v>
      </c>
      <c r="B75" s="59">
        <v>6.2760080101120566E-2</v>
      </c>
      <c r="C75" s="60">
        <v>46</v>
      </c>
      <c r="D75" s="61">
        <v>57813.379015614402</v>
      </c>
      <c r="E75" s="60">
        <v>22</v>
      </c>
      <c r="F75" s="62">
        <v>2.6911076443057722E-2</v>
      </c>
      <c r="G75" s="60">
        <v>19</v>
      </c>
      <c r="H75" s="63">
        <v>0.9112954598439339</v>
      </c>
      <c r="I75" s="60">
        <v>9</v>
      </c>
      <c r="J75" s="62">
        <v>9.3821186342518112E-2</v>
      </c>
      <c r="K75" s="60">
        <v>81</v>
      </c>
      <c r="L75" s="64">
        <v>1.0256833227151045</v>
      </c>
      <c r="M75" s="60">
        <v>24</v>
      </c>
      <c r="N75" s="46">
        <v>201</v>
      </c>
      <c r="O75" s="65">
        <v>72</v>
      </c>
    </row>
    <row r="76" spans="1:15" x14ac:dyDescent="0.25">
      <c r="A76" s="58" t="s">
        <v>28</v>
      </c>
      <c r="B76" s="59">
        <v>7.3091000530859707E-2</v>
      </c>
      <c r="C76" s="60">
        <v>75</v>
      </c>
      <c r="D76" s="61">
        <v>50883.174545107031</v>
      </c>
      <c r="E76" s="60">
        <v>5</v>
      </c>
      <c r="F76" s="62">
        <v>2.8644995172191826E-2</v>
      </c>
      <c r="G76" s="60">
        <v>19</v>
      </c>
      <c r="H76" s="63">
        <v>0.77531804797808646</v>
      </c>
      <c r="I76" s="60">
        <v>6</v>
      </c>
      <c r="J76" s="62">
        <v>1.5161521105057509E-2</v>
      </c>
      <c r="K76" s="60">
        <v>50</v>
      </c>
      <c r="L76" s="64">
        <v>1.1271406019207655</v>
      </c>
      <c r="M76" s="60">
        <v>44</v>
      </c>
      <c r="N76" s="46">
        <v>199</v>
      </c>
      <c r="O76" s="65">
        <v>74</v>
      </c>
    </row>
    <row r="77" spans="1:15" x14ac:dyDescent="0.25">
      <c r="A77" s="58" t="s">
        <v>48</v>
      </c>
      <c r="B77" s="59">
        <v>6.1310719773076471E-2</v>
      </c>
      <c r="C77" s="60">
        <v>41</v>
      </c>
      <c r="D77" s="61">
        <v>56226.236949397593</v>
      </c>
      <c r="E77" s="60">
        <v>14</v>
      </c>
      <c r="F77" s="62">
        <v>3.1662269129287601E-2</v>
      </c>
      <c r="G77" s="60">
        <v>29</v>
      </c>
      <c r="H77" s="63">
        <v>0.52315473861859796</v>
      </c>
      <c r="I77" s="60">
        <v>2</v>
      </c>
      <c r="J77" s="62">
        <v>4.5518641773365669E-2</v>
      </c>
      <c r="K77" s="60">
        <v>73</v>
      </c>
      <c r="L77" s="64">
        <v>1.0448540414304694</v>
      </c>
      <c r="M77" s="60">
        <v>25</v>
      </c>
      <c r="N77" s="46">
        <v>184</v>
      </c>
      <c r="O77" s="65">
        <v>75</v>
      </c>
    </row>
    <row r="78" spans="1:15" x14ac:dyDescent="0.25">
      <c r="A78" s="58" t="s">
        <v>14</v>
      </c>
      <c r="B78" s="59">
        <v>6.843834833547649E-2</v>
      </c>
      <c r="C78" s="60">
        <v>67</v>
      </c>
      <c r="D78" s="61">
        <v>50082.485586638846</v>
      </c>
      <c r="E78" s="60">
        <v>4</v>
      </c>
      <c r="F78" s="62">
        <v>5.0721732157177228E-2</v>
      </c>
      <c r="G78" s="60">
        <v>40</v>
      </c>
      <c r="H78" s="63">
        <v>1.0214955198962687</v>
      </c>
      <c r="I78" s="60">
        <v>15</v>
      </c>
      <c r="J78" s="62">
        <v>2.6646907106316884E-3</v>
      </c>
      <c r="K78" s="60">
        <v>44</v>
      </c>
      <c r="L78" s="64">
        <v>0.8790558648240524</v>
      </c>
      <c r="M78" s="60">
        <v>11</v>
      </c>
      <c r="N78" s="46">
        <v>181</v>
      </c>
      <c r="O78" s="65">
        <v>76</v>
      </c>
    </row>
    <row r="79" spans="1:15" x14ac:dyDescent="0.25">
      <c r="A79" s="58" t="s">
        <v>30</v>
      </c>
      <c r="B79" s="59">
        <v>5.770575239799771E-2</v>
      </c>
      <c r="C79" s="60">
        <v>30</v>
      </c>
      <c r="D79" s="61">
        <v>61793.706544705594</v>
      </c>
      <c r="E79" s="60">
        <v>33</v>
      </c>
      <c r="F79" s="62">
        <v>5.4785759965892133E-2</v>
      </c>
      <c r="G79" s="60">
        <v>45</v>
      </c>
      <c r="H79" s="63">
        <v>0.86678332402925951</v>
      </c>
      <c r="I79" s="60">
        <v>8</v>
      </c>
      <c r="J79" s="62">
        <v>-4.7146329321502825E-2</v>
      </c>
      <c r="K79" s="60">
        <v>26</v>
      </c>
      <c r="L79" s="64">
        <v>1.0935309363534682</v>
      </c>
      <c r="M79" s="60">
        <v>36</v>
      </c>
      <c r="N79" s="46">
        <v>178</v>
      </c>
      <c r="O79" s="65">
        <v>77</v>
      </c>
    </row>
    <row r="80" spans="1:15" x14ac:dyDescent="0.25">
      <c r="A80" s="58" t="s">
        <v>92</v>
      </c>
      <c r="B80" s="59">
        <v>4.2858820306078516E-2</v>
      </c>
      <c r="C80" s="60">
        <v>7</v>
      </c>
      <c r="D80" s="61">
        <v>62350.499369863013</v>
      </c>
      <c r="E80" s="60">
        <v>37</v>
      </c>
      <c r="F80" s="62">
        <v>2.9548332629801603E-2</v>
      </c>
      <c r="G80" s="60">
        <v>19</v>
      </c>
      <c r="H80" s="63">
        <v>1.4510943009777522</v>
      </c>
      <c r="I80" s="60">
        <v>52</v>
      </c>
      <c r="J80" s="62">
        <v>8.0947296903814431E-3</v>
      </c>
      <c r="K80" s="60">
        <v>45</v>
      </c>
      <c r="L80" s="64">
        <v>0.90304077024391616</v>
      </c>
      <c r="M80" s="60">
        <v>14</v>
      </c>
      <c r="N80" s="46">
        <v>174</v>
      </c>
      <c r="O80" s="65">
        <v>78</v>
      </c>
    </row>
    <row r="81" spans="1:15" x14ac:dyDescent="0.25">
      <c r="A81" s="58" t="s">
        <v>52</v>
      </c>
      <c r="B81" s="59">
        <v>5.6693102139475419E-2</v>
      </c>
      <c r="C81" s="60">
        <v>27</v>
      </c>
      <c r="D81" s="61">
        <v>56761.086705426344</v>
      </c>
      <c r="E81" s="60">
        <v>17</v>
      </c>
      <c r="F81" s="62">
        <v>3.4009156311314584E-2</v>
      </c>
      <c r="G81" s="60">
        <v>29</v>
      </c>
      <c r="H81" s="63">
        <v>1.0965684194473226</v>
      </c>
      <c r="I81" s="60">
        <v>18</v>
      </c>
      <c r="J81" s="62">
        <v>-2.5836170638894452E-3</v>
      </c>
      <c r="K81" s="60">
        <v>39</v>
      </c>
      <c r="L81" s="64">
        <v>1.0784407829076037</v>
      </c>
      <c r="M81" s="60">
        <v>35</v>
      </c>
      <c r="N81" s="46">
        <v>165</v>
      </c>
      <c r="O81" s="65">
        <v>79</v>
      </c>
    </row>
    <row r="82" spans="1:15" x14ac:dyDescent="0.25">
      <c r="A82" s="58" t="s">
        <v>18</v>
      </c>
      <c r="B82" s="59">
        <v>2.6619711015588587E-2</v>
      </c>
      <c r="C82" s="60">
        <v>2</v>
      </c>
      <c r="D82" s="61">
        <v>74070.272386510987</v>
      </c>
      <c r="E82" s="60">
        <v>64</v>
      </c>
      <c r="F82" s="62">
        <v>2.8225806451612902E-2</v>
      </c>
      <c r="G82" s="60">
        <v>19</v>
      </c>
      <c r="H82" s="63">
        <v>1.2525542110828287</v>
      </c>
      <c r="I82" s="60">
        <v>32</v>
      </c>
      <c r="J82" s="62">
        <v>-3.6576418588837395E-2</v>
      </c>
      <c r="K82" s="60">
        <v>31</v>
      </c>
      <c r="L82" s="64">
        <v>0.92133567656475601</v>
      </c>
      <c r="M82" s="60">
        <v>16</v>
      </c>
      <c r="N82" s="46">
        <v>164</v>
      </c>
      <c r="O82" s="65">
        <v>80</v>
      </c>
    </row>
    <row r="83" spans="1:15" x14ac:dyDescent="0.25">
      <c r="A83" s="58" t="s">
        <v>23</v>
      </c>
      <c r="B83" s="59">
        <v>5.5034883372758032E-2</v>
      </c>
      <c r="C83" s="60">
        <v>22</v>
      </c>
      <c r="D83" s="61">
        <v>56737.402187159954</v>
      </c>
      <c r="E83" s="60">
        <v>17</v>
      </c>
      <c r="F83" s="62">
        <v>1.1576626240352812E-2</v>
      </c>
      <c r="G83" s="60">
        <v>3</v>
      </c>
      <c r="H83" s="63">
        <v>1.136858823966008</v>
      </c>
      <c r="I83" s="60">
        <v>22</v>
      </c>
      <c r="J83" s="62">
        <v>3.2489824297116041E-2</v>
      </c>
      <c r="K83" s="60">
        <v>65</v>
      </c>
      <c r="L83" s="64">
        <v>0.93916136846284282</v>
      </c>
      <c r="M83" s="60">
        <v>19</v>
      </c>
      <c r="N83" s="46">
        <v>148</v>
      </c>
      <c r="O83" s="65">
        <v>81</v>
      </c>
    </row>
    <row r="84" spans="1:15" x14ac:dyDescent="0.25">
      <c r="A84" s="58" t="s">
        <v>46</v>
      </c>
      <c r="B84" s="59">
        <v>4.6384222059897735E-2</v>
      </c>
      <c r="C84" s="60">
        <v>10</v>
      </c>
      <c r="D84" s="61">
        <v>49217.489370078736</v>
      </c>
      <c r="E84" s="60">
        <v>2</v>
      </c>
      <c r="F84" s="62">
        <v>0</v>
      </c>
      <c r="G84" s="60">
        <v>61</v>
      </c>
      <c r="H84" s="63">
        <v>0</v>
      </c>
      <c r="I84" s="60">
        <v>37</v>
      </c>
      <c r="J84" s="62">
        <v>-5.5919784033937527E-2</v>
      </c>
      <c r="K84" s="60">
        <v>23</v>
      </c>
      <c r="L84" s="64">
        <v>0.74582295258220666</v>
      </c>
      <c r="M84" s="60">
        <v>4</v>
      </c>
      <c r="N84" s="46">
        <v>137</v>
      </c>
      <c r="O84" s="65">
        <v>82</v>
      </c>
    </row>
    <row r="85" spans="1:15" x14ac:dyDescent="0.25">
      <c r="A85" s="58" t="s">
        <v>2</v>
      </c>
      <c r="B85" s="59">
        <v>5.6817153713923825E-2</v>
      </c>
      <c r="C85" s="60">
        <v>27</v>
      </c>
      <c r="D85" s="61">
        <v>58367.552643312083</v>
      </c>
      <c r="E85" s="60">
        <v>22</v>
      </c>
      <c r="F85" s="62">
        <v>2.0599250936329586E-2</v>
      </c>
      <c r="G85" s="60">
        <v>7</v>
      </c>
      <c r="H85" s="63">
        <v>0.85053845714435694</v>
      </c>
      <c r="I85" s="60">
        <v>7</v>
      </c>
      <c r="J85" s="62">
        <v>-4.6388336646785953E-2</v>
      </c>
      <c r="K85" s="60">
        <v>28</v>
      </c>
      <c r="L85" s="64">
        <v>1.146358273367164</v>
      </c>
      <c r="M85" s="60">
        <v>45</v>
      </c>
      <c r="N85" s="46">
        <v>136</v>
      </c>
      <c r="O85" s="65">
        <v>83</v>
      </c>
    </row>
    <row r="86" spans="1:15" x14ac:dyDescent="0.25">
      <c r="A86" s="58" t="s">
        <v>56</v>
      </c>
      <c r="B86" s="59">
        <v>4.6029311948515547E-2</v>
      </c>
      <c r="C86" s="60">
        <v>9</v>
      </c>
      <c r="D86" s="61">
        <v>55777.933648279628</v>
      </c>
      <c r="E86" s="60">
        <v>14</v>
      </c>
      <c r="F86" s="62">
        <v>1.6734279918864097E-2</v>
      </c>
      <c r="G86" s="60">
        <v>7</v>
      </c>
      <c r="H86" s="63">
        <v>1.2256126069355162</v>
      </c>
      <c r="I86" s="60">
        <v>30</v>
      </c>
      <c r="J86" s="62">
        <v>2.2773055569203556E-2</v>
      </c>
      <c r="K86" s="60">
        <v>57</v>
      </c>
      <c r="L86" s="64">
        <v>0.902600673711215</v>
      </c>
      <c r="M86" s="60">
        <v>13</v>
      </c>
      <c r="N86" s="46">
        <v>130</v>
      </c>
      <c r="O86" s="65">
        <v>84</v>
      </c>
    </row>
    <row r="87" spans="1:15" x14ac:dyDescent="0.25">
      <c r="A87" s="58" t="s">
        <v>7</v>
      </c>
      <c r="B87" s="59">
        <v>5.7377049180327867E-3</v>
      </c>
      <c r="C87" s="60">
        <v>1</v>
      </c>
      <c r="D87" s="61">
        <v>48763.776428571437</v>
      </c>
      <c r="E87" s="60">
        <v>1</v>
      </c>
      <c r="F87" s="62">
        <v>0</v>
      </c>
      <c r="G87" s="60">
        <v>61</v>
      </c>
      <c r="H87" s="63">
        <v>0</v>
      </c>
      <c r="I87" s="60">
        <v>37</v>
      </c>
      <c r="J87" s="62">
        <v>-3.4525547445255476</v>
      </c>
      <c r="K87" s="60">
        <v>3</v>
      </c>
      <c r="L87" s="64">
        <v>0.20338571046384035</v>
      </c>
      <c r="M87" s="60">
        <v>1</v>
      </c>
      <c r="N87" s="46">
        <v>104</v>
      </c>
      <c r="O87" s="65">
        <v>85</v>
      </c>
    </row>
    <row r="88" spans="1:15" x14ac:dyDescent="0.25">
      <c r="A88" s="58" t="s">
        <v>84</v>
      </c>
      <c r="B88" s="59">
        <v>4.1467304625199361E-2</v>
      </c>
      <c r="C88" s="60">
        <v>5</v>
      </c>
      <c r="D88" s="61">
        <v>50506.603589743594</v>
      </c>
      <c r="E88" s="60">
        <v>4</v>
      </c>
      <c r="F88" s="62">
        <v>2.9850746268656716E-2</v>
      </c>
      <c r="G88" s="60">
        <v>19</v>
      </c>
      <c r="H88" s="63">
        <v>1.2010069981753932</v>
      </c>
      <c r="I88" s="60">
        <v>29</v>
      </c>
      <c r="J88" s="62">
        <v>-0.1965648854961832</v>
      </c>
      <c r="K88" s="60">
        <v>13</v>
      </c>
      <c r="L88" s="64">
        <v>0.84987034324231969</v>
      </c>
      <c r="M88" s="60">
        <v>8</v>
      </c>
      <c r="N88" s="46">
        <v>78</v>
      </c>
      <c r="O88" s="65">
        <v>86</v>
      </c>
    </row>
  </sheetData>
  <autoFilter ref="A2:O88">
    <sortState ref="A3:R88">
      <sortCondition ref="O2:O88"/>
    </sortState>
  </autoFilter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89"/>
  <sheetViews>
    <sheetView workbookViewId="0">
      <selection activeCell="B2" sqref="B2"/>
    </sheetView>
  </sheetViews>
  <sheetFormatPr defaultRowHeight="15" x14ac:dyDescent="0.25"/>
  <cols>
    <col min="1" max="1" width="27.7109375" customWidth="1"/>
    <col min="2" max="2" width="10.7109375" customWidth="1"/>
    <col min="3" max="3" width="12" customWidth="1"/>
    <col min="4" max="12" width="10.5703125" customWidth="1"/>
    <col min="13" max="13" width="8.42578125" customWidth="1"/>
    <col min="14" max="14" width="14.140625" customWidth="1"/>
    <col min="15" max="15" width="8.85546875" customWidth="1"/>
    <col min="16" max="16" width="14.140625" customWidth="1"/>
    <col min="17" max="17" width="8" customWidth="1"/>
    <col min="18" max="18" width="14.140625" customWidth="1"/>
    <col min="19" max="21" width="8.140625" customWidth="1"/>
    <col min="22" max="22" width="13.28515625" customWidth="1"/>
    <col min="23" max="23" width="9" customWidth="1"/>
    <col min="24" max="24" width="13.42578125" customWidth="1"/>
    <col min="25" max="25" width="8.7109375" customWidth="1"/>
    <col min="26" max="26" width="13.85546875" customWidth="1"/>
  </cols>
  <sheetData>
    <row r="1" spans="1:27" x14ac:dyDescent="0.25">
      <c r="N1" s="43" t="s">
        <v>191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5"/>
    </row>
    <row r="2" spans="1:27" ht="78" customHeight="1" x14ac:dyDescent="0.25">
      <c r="A2" s="14" t="s">
        <v>0</v>
      </c>
      <c r="B2" s="10" t="s">
        <v>224</v>
      </c>
      <c r="C2" s="10" t="s">
        <v>223</v>
      </c>
      <c r="D2" s="30" t="s">
        <v>218</v>
      </c>
      <c r="E2" s="10" t="s">
        <v>222</v>
      </c>
      <c r="F2" s="30">
        <v>2018</v>
      </c>
      <c r="G2" s="10" t="s">
        <v>221</v>
      </c>
      <c r="H2" s="30" t="s">
        <v>217</v>
      </c>
      <c r="I2" s="10" t="s">
        <v>220</v>
      </c>
      <c r="J2" s="30" t="s">
        <v>216</v>
      </c>
      <c r="K2" s="10" t="s">
        <v>219</v>
      </c>
      <c r="L2" s="30" t="s">
        <v>215</v>
      </c>
      <c r="M2" s="10" t="s">
        <v>200</v>
      </c>
      <c r="N2" s="30" t="s">
        <v>198</v>
      </c>
      <c r="O2" s="10" t="s">
        <v>199</v>
      </c>
      <c r="P2" s="30" t="s">
        <v>196</v>
      </c>
      <c r="Q2" s="10" t="s">
        <v>197</v>
      </c>
      <c r="R2" s="30" t="s">
        <v>194</v>
      </c>
      <c r="S2" s="10" t="s">
        <v>188</v>
      </c>
      <c r="T2" s="30" t="s">
        <v>192</v>
      </c>
      <c r="U2" s="10" t="s">
        <v>195</v>
      </c>
      <c r="V2" s="30" t="s">
        <v>185</v>
      </c>
      <c r="W2" s="10" t="s">
        <v>189</v>
      </c>
      <c r="X2" s="31" t="s">
        <v>186</v>
      </c>
      <c r="Y2" s="10" t="s">
        <v>190</v>
      </c>
      <c r="Z2" s="31" t="s">
        <v>187</v>
      </c>
      <c r="AA2" t="s">
        <v>193</v>
      </c>
    </row>
    <row r="3" spans="1:27" x14ac:dyDescent="0.25">
      <c r="A3" s="14" t="s">
        <v>1</v>
      </c>
      <c r="B3" s="27">
        <f>D3-L3</f>
        <v>-33</v>
      </c>
      <c r="C3" s="27">
        <f>D3-F3</f>
        <v>-17</v>
      </c>
      <c r="D3" s="7">
        <f>VLOOKUP(A3,'Рейтинг места '!A:O,15,0)</f>
        <v>2</v>
      </c>
      <c r="E3" s="27">
        <f>F3-H3</f>
        <v>-2</v>
      </c>
      <c r="F3" s="7">
        <v>19</v>
      </c>
      <c r="G3" s="27">
        <f>H3-J3</f>
        <v>-15</v>
      </c>
      <c r="H3" s="42">
        <v>21</v>
      </c>
      <c r="I3" s="27">
        <f>J3-L3</f>
        <v>1</v>
      </c>
      <c r="J3" s="14">
        <v>36</v>
      </c>
      <c r="K3" s="27">
        <f>L3-N3</f>
        <v>30</v>
      </c>
      <c r="L3" s="7">
        <v>35</v>
      </c>
      <c r="M3" s="27">
        <f t="shared" ref="M3:M34" si="0">N3-V3</f>
        <v>4</v>
      </c>
      <c r="N3" s="27">
        <v>5</v>
      </c>
      <c r="O3" s="27">
        <f t="shared" ref="O3:O34" si="1">N3-P3</f>
        <v>1</v>
      </c>
      <c r="P3" s="27">
        <v>4</v>
      </c>
      <c r="Q3" s="27">
        <f t="shared" ref="Q3:Q34" si="2">P3-R3</f>
        <v>2</v>
      </c>
      <c r="R3" s="27">
        <v>2</v>
      </c>
      <c r="S3" s="27">
        <f t="shared" ref="S3:S34" si="3">R3-T3</f>
        <v>-3</v>
      </c>
      <c r="T3" s="27">
        <v>5</v>
      </c>
      <c r="U3" s="27">
        <f t="shared" ref="U3:U34" si="4">T3-V3</f>
        <v>4</v>
      </c>
      <c r="V3" s="28">
        <v>1</v>
      </c>
      <c r="W3" s="28">
        <f t="shared" ref="W3:W34" si="5">V3-X3</f>
        <v>0</v>
      </c>
      <c r="X3" s="27">
        <v>1</v>
      </c>
      <c r="Y3" s="27">
        <f t="shared" ref="Y3:Y34" si="6">X3-Z3</f>
        <v>0</v>
      </c>
      <c r="Z3" s="27">
        <v>1</v>
      </c>
      <c r="AA3" t="e">
        <f>VLOOKUP(A3,#REF!,63,0)</f>
        <v>#REF!</v>
      </c>
    </row>
    <row r="4" spans="1:27" x14ac:dyDescent="0.25">
      <c r="A4" s="14" t="s">
        <v>2</v>
      </c>
      <c r="B4" s="27">
        <f t="shared" ref="B4:B67" si="7">D4-L4</f>
        <v>31</v>
      </c>
      <c r="C4" s="27">
        <f t="shared" ref="C4:C67" si="8">D4-F4</f>
        <v>14</v>
      </c>
      <c r="D4" s="7">
        <f>VLOOKUP(A4,'Рейтинг места '!A:O,15,0)</f>
        <v>83</v>
      </c>
      <c r="E4" s="27">
        <f t="shared" ref="E4:E67" si="9">F4-H4</f>
        <v>-1</v>
      </c>
      <c r="F4" s="7">
        <v>69</v>
      </c>
      <c r="G4" s="27">
        <f t="shared" ref="G4:G67" si="10">H4-J4</f>
        <v>9</v>
      </c>
      <c r="H4" s="42">
        <v>70</v>
      </c>
      <c r="I4" s="27">
        <f t="shared" ref="I4:I67" si="11">J4-L4</f>
        <v>9</v>
      </c>
      <c r="J4" s="14">
        <v>61</v>
      </c>
      <c r="K4" s="27">
        <f t="shared" ref="K4:K67" si="12">L4-N4</f>
        <v>-34</v>
      </c>
      <c r="L4" s="7">
        <v>52</v>
      </c>
      <c r="M4" s="27">
        <f t="shared" si="0"/>
        <v>5</v>
      </c>
      <c r="N4" s="27">
        <v>86</v>
      </c>
      <c r="O4" s="27">
        <f t="shared" si="1"/>
        <v>4</v>
      </c>
      <c r="P4" s="27">
        <v>82</v>
      </c>
      <c r="Q4" s="27">
        <f t="shared" si="2"/>
        <v>13</v>
      </c>
      <c r="R4" s="27">
        <v>69</v>
      </c>
      <c r="S4" s="27">
        <f t="shared" si="3"/>
        <v>25</v>
      </c>
      <c r="T4" s="27">
        <v>44</v>
      </c>
      <c r="U4" s="27">
        <f t="shared" si="4"/>
        <v>-37</v>
      </c>
      <c r="V4" s="28">
        <v>81</v>
      </c>
      <c r="W4" s="28">
        <f t="shared" si="5"/>
        <v>4</v>
      </c>
      <c r="X4" s="27">
        <v>77</v>
      </c>
      <c r="Y4" s="27">
        <f t="shared" si="6"/>
        <v>13</v>
      </c>
      <c r="Z4" s="27">
        <v>64</v>
      </c>
      <c r="AA4" t="e">
        <f>VLOOKUP(A4,#REF!,63,0)</f>
        <v>#REF!</v>
      </c>
    </row>
    <row r="5" spans="1:27" x14ac:dyDescent="0.25">
      <c r="A5" s="14" t="s">
        <v>3</v>
      </c>
      <c r="B5" s="27">
        <f t="shared" si="7"/>
        <v>21</v>
      </c>
      <c r="C5" s="27">
        <f t="shared" si="8"/>
        <v>13</v>
      </c>
      <c r="D5" s="7">
        <f>VLOOKUP(A5,'Рейтинг места '!A:O,15,0)</f>
        <v>61</v>
      </c>
      <c r="E5" s="27">
        <f t="shared" si="9"/>
        <v>-3</v>
      </c>
      <c r="F5" s="7">
        <v>48</v>
      </c>
      <c r="G5" s="27">
        <f t="shared" si="10"/>
        <v>-3</v>
      </c>
      <c r="H5" s="42">
        <v>51</v>
      </c>
      <c r="I5" s="27">
        <f t="shared" si="11"/>
        <v>14</v>
      </c>
      <c r="J5" s="14">
        <v>54</v>
      </c>
      <c r="K5" s="27">
        <f t="shared" si="12"/>
        <v>-9</v>
      </c>
      <c r="L5" s="7">
        <v>40</v>
      </c>
      <c r="M5" s="27">
        <f t="shared" si="0"/>
        <v>3</v>
      </c>
      <c r="N5" s="27">
        <v>49</v>
      </c>
      <c r="O5" s="27">
        <f t="shared" si="1"/>
        <v>-1</v>
      </c>
      <c r="P5" s="27">
        <v>50</v>
      </c>
      <c r="Q5" s="27">
        <f t="shared" si="2"/>
        <v>7</v>
      </c>
      <c r="R5" s="27">
        <v>43</v>
      </c>
      <c r="S5" s="27">
        <f t="shared" si="3"/>
        <v>10</v>
      </c>
      <c r="T5" s="27">
        <v>33</v>
      </c>
      <c r="U5" s="27">
        <f t="shared" si="4"/>
        <v>-13</v>
      </c>
      <c r="V5" s="28">
        <v>46</v>
      </c>
      <c r="W5" s="28">
        <f t="shared" si="5"/>
        <v>3</v>
      </c>
      <c r="X5" s="27">
        <v>43</v>
      </c>
      <c r="Y5" s="27">
        <f t="shared" si="6"/>
        <v>1</v>
      </c>
      <c r="Z5" s="27">
        <v>42</v>
      </c>
      <c r="AA5" t="e">
        <f>VLOOKUP(A5,#REF!,63,0)</f>
        <v>#REF!</v>
      </c>
    </row>
    <row r="6" spans="1:27" x14ac:dyDescent="0.25">
      <c r="A6" s="14" t="s">
        <v>4</v>
      </c>
      <c r="B6" s="27">
        <f t="shared" si="7"/>
        <v>23</v>
      </c>
      <c r="C6" s="27">
        <f t="shared" si="8"/>
        <v>24</v>
      </c>
      <c r="D6" s="7">
        <f>VLOOKUP(A6,'Рейтинг места '!A:O,15,0)</f>
        <v>47</v>
      </c>
      <c r="E6" s="27">
        <f t="shared" si="9"/>
        <v>-2</v>
      </c>
      <c r="F6" s="7">
        <v>23</v>
      </c>
      <c r="G6" s="27">
        <f t="shared" si="10"/>
        <v>4</v>
      </c>
      <c r="H6" s="42">
        <v>25</v>
      </c>
      <c r="I6" s="27">
        <f t="shared" si="11"/>
        <v>-3</v>
      </c>
      <c r="J6" s="14">
        <v>21</v>
      </c>
      <c r="K6" s="27">
        <f t="shared" si="12"/>
        <v>18</v>
      </c>
      <c r="L6" s="7">
        <v>24</v>
      </c>
      <c r="M6" s="27">
        <f t="shared" si="0"/>
        <v>-6</v>
      </c>
      <c r="N6" s="27">
        <v>6</v>
      </c>
      <c r="O6" s="27">
        <f t="shared" si="1"/>
        <v>-4</v>
      </c>
      <c r="P6" s="27">
        <v>10</v>
      </c>
      <c r="Q6" s="27">
        <f t="shared" si="2"/>
        <v>-6</v>
      </c>
      <c r="R6" s="27">
        <v>16</v>
      </c>
      <c r="S6" s="27">
        <f t="shared" si="3"/>
        <v>1</v>
      </c>
      <c r="T6" s="27">
        <v>15</v>
      </c>
      <c r="U6" s="27">
        <f t="shared" si="4"/>
        <v>3</v>
      </c>
      <c r="V6" s="28">
        <v>12</v>
      </c>
      <c r="W6" s="28">
        <f t="shared" si="5"/>
        <v>-1</v>
      </c>
      <c r="X6" s="27">
        <v>13</v>
      </c>
      <c r="Y6" s="27">
        <f t="shared" si="6"/>
        <v>-7</v>
      </c>
      <c r="Z6" s="27">
        <v>20</v>
      </c>
      <c r="AA6" t="e">
        <f>VLOOKUP(A6,#REF!,63,0)</f>
        <v>#REF!</v>
      </c>
    </row>
    <row r="7" spans="1:27" x14ac:dyDescent="0.25">
      <c r="A7" s="14" t="s">
        <v>5</v>
      </c>
      <c r="B7" s="27">
        <f t="shared" si="7"/>
        <v>8</v>
      </c>
      <c r="C7" s="27">
        <f t="shared" si="8"/>
        <v>4</v>
      </c>
      <c r="D7" s="7">
        <f>VLOOKUP(A7,'Рейтинг места '!A:O,15,0)</f>
        <v>50</v>
      </c>
      <c r="E7" s="27">
        <f t="shared" si="9"/>
        <v>1</v>
      </c>
      <c r="F7" s="7">
        <v>46</v>
      </c>
      <c r="G7" s="27">
        <f t="shared" si="10"/>
        <v>5</v>
      </c>
      <c r="H7" s="42">
        <v>45</v>
      </c>
      <c r="I7" s="27">
        <f t="shared" si="11"/>
        <v>-2</v>
      </c>
      <c r="J7" s="14">
        <v>40</v>
      </c>
      <c r="K7" s="27">
        <f t="shared" si="12"/>
        <v>12</v>
      </c>
      <c r="L7" s="7">
        <v>42</v>
      </c>
      <c r="M7" s="27">
        <f t="shared" si="0"/>
        <v>25</v>
      </c>
      <c r="N7" s="27">
        <v>30</v>
      </c>
      <c r="O7" s="27">
        <f t="shared" si="1"/>
        <v>13</v>
      </c>
      <c r="P7" s="27">
        <v>17</v>
      </c>
      <c r="Q7" s="27">
        <f t="shared" si="2"/>
        <v>8</v>
      </c>
      <c r="R7" s="27">
        <v>9</v>
      </c>
      <c r="S7" s="27">
        <f t="shared" si="3"/>
        <v>5</v>
      </c>
      <c r="T7" s="27">
        <v>4</v>
      </c>
      <c r="U7" s="27">
        <f t="shared" si="4"/>
        <v>-1</v>
      </c>
      <c r="V7" s="28">
        <v>5</v>
      </c>
      <c r="W7" s="28">
        <f t="shared" si="5"/>
        <v>1</v>
      </c>
      <c r="X7" s="27">
        <v>4</v>
      </c>
      <c r="Y7" s="27">
        <f t="shared" si="6"/>
        <v>-3</v>
      </c>
      <c r="Z7" s="27">
        <v>7</v>
      </c>
      <c r="AA7" t="e">
        <f>VLOOKUP(A7,#REF!,63,0)</f>
        <v>#REF!</v>
      </c>
    </row>
    <row r="8" spans="1:27" x14ac:dyDescent="0.25">
      <c r="A8" s="14" t="s">
        <v>6</v>
      </c>
      <c r="B8" s="27">
        <f t="shared" si="7"/>
        <v>-9</v>
      </c>
      <c r="C8" s="27">
        <f t="shared" si="8"/>
        <v>-9</v>
      </c>
      <c r="D8" s="7">
        <f>VLOOKUP(A8,'Рейтинг места '!A:O,15,0)</f>
        <v>8</v>
      </c>
      <c r="E8" s="27">
        <f t="shared" si="9"/>
        <v>1</v>
      </c>
      <c r="F8" s="7">
        <v>17</v>
      </c>
      <c r="G8" s="27">
        <f t="shared" si="10"/>
        <v>3</v>
      </c>
      <c r="H8" s="42">
        <v>16</v>
      </c>
      <c r="I8" s="27">
        <f t="shared" si="11"/>
        <v>-4</v>
      </c>
      <c r="J8" s="14">
        <v>13</v>
      </c>
      <c r="K8" s="27">
        <f t="shared" si="12"/>
        <v>1</v>
      </c>
      <c r="L8" s="7">
        <v>17</v>
      </c>
      <c r="M8" s="27">
        <f t="shared" si="0"/>
        <v>-10</v>
      </c>
      <c r="N8" s="27">
        <v>16</v>
      </c>
      <c r="O8" s="27">
        <f t="shared" si="1"/>
        <v>0</v>
      </c>
      <c r="P8" s="27">
        <v>16</v>
      </c>
      <c r="Q8" s="27">
        <f t="shared" si="2"/>
        <v>5</v>
      </c>
      <c r="R8" s="27">
        <v>11</v>
      </c>
      <c r="S8" s="27">
        <f t="shared" si="3"/>
        <v>2</v>
      </c>
      <c r="T8" s="27">
        <v>9</v>
      </c>
      <c r="U8" s="27">
        <f t="shared" si="4"/>
        <v>-17</v>
      </c>
      <c r="V8" s="28">
        <v>26</v>
      </c>
      <c r="W8" s="28">
        <f t="shared" si="5"/>
        <v>-4</v>
      </c>
      <c r="X8" s="27">
        <v>30</v>
      </c>
      <c r="Y8" s="27">
        <f t="shared" si="6"/>
        <v>6</v>
      </c>
      <c r="Z8" s="27">
        <v>24</v>
      </c>
      <c r="AA8" t="e">
        <f>VLOOKUP(A8,#REF!,63,0)</f>
        <v>#REF!</v>
      </c>
    </row>
    <row r="9" spans="1:27" x14ac:dyDescent="0.25">
      <c r="A9" s="14" t="s">
        <v>7</v>
      </c>
      <c r="B9" s="27">
        <f t="shared" si="7"/>
        <v>0</v>
      </c>
      <c r="C9" s="27">
        <f t="shared" si="8"/>
        <v>10</v>
      </c>
      <c r="D9" s="7">
        <f>VLOOKUP(A9,'Рейтинг места '!A:O,15,0)</f>
        <v>85</v>
      </c>
      <c r="E9" s="27">
        <f t="shared" si="9"/>
        <v>7</v>
      </c>
      <c r="F9" s="7">
        <v>75</v>
      </c>
      <c r="G9" s="27">
        <f t="shared" si="10"/>
        <v>-17</v>
      </c>
      <c r="H9" s="42">
        <v>68</v>
      </c>
      <c r="I9" s="27">
        <f t="shared" si="11"/>
        <v>0</v>
      </c>
      <c r="J9" s="14">
        <v>85</v>
      </c>
      <c r="K9" s="27">
        <f t="shared" si="12"/>
        <v>16</v>
      </c>
      <c r="L9" s="7">
        <v>85</v>
      </c>
      <c r="M9" s="27">
        <f t="shared" si="0"/>
        <v>-3</v>
      </c>
      <c r="N9" s="27">
        <v>69</v>
      </c>
      <c r="O9" s="27">
        <f t="shared" si="1"/>
        <v>2</v>
      </c>
      <c r="P9" s="27">
        <v>67</v>
      </c>
      <c r="Q9" s="27">
        <f t="shared" si="2"/>
        <v>6</v>
      </c>
      <c r="R9" s="27">
        <v>61</v>
      </c>
      <c r="S9" s="27">
        <f t="shared" si="3"/>
        <v>29</v>
      </c>
      <c r="T9" s="27">
        <v>32</v>
      </c>
      <c r="U9" s="27">
        <f t="shared" si="4"/>
        <v>-40</v>
      </c>
      <c r="V9" s="28">
        <v>72</v>
      </c>
      <c r="W9" s="28">
        <f t="shared" si="5"/>
        <v>-14</v>
      </c>
      <c r="X9" s="27">
        <v>86</v>
      </c>
      <c r="Y9" s="27">
        <f t="shared" si="6"/>
        <v>4</v>
      </c>
      <c r="Z9" s="27">
        <v>82</v>
      </c>
      <c r="AA9" t="e">
        <f>VLOOKUP(A9,#REF!,63,0)</f>
        <v>#REF!</v>
      </c>
    </row>
    <row r="10" spans="1:27" x14ac:dyDescent="0.25">
      <c r="A10" s="14" t="s">
        <v>8</v>
      </c>
      <c r="B10" s="27">
        <f t="shared" si="7"/>
        <v>-23</v>
      </c>
      <c r="C10" s="27">
        <f t="shared" si="8"/>
        <v>-25</v>
      </c>
      <c r="D10" s="7">
        <f>VLOOKUP(A10,'Рейтинг места '!A:O,15,0)</f>
        <v>22</v>
      </c>
      <c r="E10" s="27">
        <f t="shared" si="9"/>
        <v>6</v>
      </c>
      <c r="F10" s="7">
        <v>47</v>
      </c>
      <c r="G10" s="27">
        <f t="shared" si="10"/>
        <v>1</v>
      </c>
      <c r="H10" s="42">
        <v>41</v>
      </c>
      <c r="I10" s="27">
        <f t="shared" si="11"/>
        <v>-5</v>
      </c>
      <c r="J10" s="14">
        <v>40</v>
      </c>
      <c r="K10" s="27">
        <f t="shared" si="12"/>
        <v>21</v>
      </c>
      <c r="L10" s="7">
        <v>45</v>
      </c>
      <c r="M10" s="27">
        <f t="shared" si="0"/>
        <v>14</v>
      </c>
      <c r="N10" s="27">
        <v>24</v>
      </c>
      <c r="O10" s="27">
        <f t="shared" si="1"/>
        <v>-1</v>
      </c>
      <c r="P10" s="27">
        <v>25</v>
      </c>
      <c r="Q10" s="27">
        <f t="shared" si="2"/>
        <v>2</v>
      </c>
      <c r="R10" s="27">
        <v>23</v>
      </c>
      <c r="S10" s="27">
        <f t="shared" si="3"/>
        <v>12</v>
      </c>
      <c r="T10" s="27">
        <v>11</v>
      </c>
      <c r="U10" s="27">
        <f t="shared" si="4"/>
        <v>1</v>
      </c>
      <c r="V10" s="28">
        <v>10</v>
      </c>
      <c r="W10" s="28">
        <f t="shared" si="5"/>
        <v>2</v>
      </c>
      <c r="X10" s="27">
        <v>8</v>
      </c>
      <c r="Y10" s="27">
        <f t="shared" si="6"/>
        <v>3</v>
      </c>
      <c r="Z10" s="27">
        <v>5</v>
      </c>
      <c r="AA10" t="e">
        <f>VLOOKUP(A10,#REF!,63,0)</f>
        <v>#REF!</v>
      </c>
    </row>
    <row r="11" spans="1:27" x14ac:dyDescent="0.25">
      <c r="A11" s="14" t="s">
        <v>9</v>
      </c>
      <c r="B11" s="27">
        <f t="shared" si="7"/>
        <v>1</v>
      </c>
      <c r="C11" s="27">
        <f t="shared" si="8"/>
        <v>3</v>
      </c>
      <c r="D11" s="7">
        <f>VLOOKUP(A11,'Рейтинг места '!A:O,15,0)</f>
        <v>12</v>
      </c>
      <c r="E11" s="27">
        <f t="shared" si="9"/>
        <v>-2</v>
      </c>
      <c r="F11" s="7">
        <v>9</v>
      </c>
      <c r="G11" s="27">
        <f t="shared" si="10"/>
        <v>-2</v>
      </c>
      <c r="H11" s="42">
        <v>11</v>
      </c>
      <c r="I11" s="27">
        <f t="shared" si="11"/>
        <v>2</v>
      </c>
      <c r="J11" s="14">
        <v>13</v>
      </c>
      <c r="K11" s="27">
        <f t="shared" si="12"/>
        <v>-31</v>
      </c>
      <c r="L11" s="7">
        <v>11</v>
      </c>
      <c r="M11" s="27">
        <f t="shared" si="0"/>
        <v>-14</v>
      </c>
      <c r="N11" s="27">
        <v>42</v>
      </c>
      <c r="O11" s="27">
        <f t="shared" si="1"/>
        <v>-11</v>
      </c>
      <c r="P11" s="27">
        <v>53</v>
      </c>
      <c r="Q11" s="27">
        <f t="shared" si="2"/>
        <v>4</v>
      </c>
      <c r="R11" s="27">
        <v>49</v>
      </c>
      <c r="S11" s="27">
        <f t="shared" si="3"/>
        <v>-17</v>
      </c>
      <c r="T11" s="27">
        <v>66</v>
      </c>
      <c r="U11" s="27">
        <f t="shared" si="4"/>
        <v>10</v>
      </c>
      <c r="V11" s="28">
        <v>56</v>
      </c>
      <c r="W11" s="28">
        <f t="shared" si="5"/>
        <v>1</v>
      </c>
      <c r="X11" s="27">
        <v>55</v>
      </c>
      <c r="Y11" s="27">
        <f t="shared" si="6"/>
        <v>2</v>
      </c>
      <c r="Z11" s="27">
        <v>53</v>
      </c>
      <c r="AA11" t="e">
        <f>VLOOKUP(A11,#REF!,63,0)</f>
        <v>#REF!</v>
      </c>
    </row>
    <row r="12" spans="1:27" x14ac:dyDescent="0.25">
      <c r="A12" s="14" t="s">
        <v>10</v>
      </c>
      <c r="B12" s="27">
        <f t="shared" si="7"/>
        <v>-16</v>
      </c>
      <c r="C12" s="27">
        <f t="shared" si="8"/>
        <v>-11</v>
      </c>
      <c r="D12" s="7">
        <f>VLOOKUP(A12,'Рейтинг места '!A:O,15,0)</f>
        <v>60</v>
      </c>
      <c r="E12" s="27">
        <f t="shared" si="9"/>
        <v>-7</v>
      </c>
      <c r="F12" s="7">
        <v>71</v>
      </c>
      <c r="G12" s="27">
        <f t="shared" si="10"/>
        <v>-2</v>
      </c>
      <c r="H12" s="42">
        <v>78</v>
      </c>
      <c r="I12" s="27">
        <f t="shared" si="11"/>
        <v>4</v>
      </c>
      <c r="J12" s="14">
        <v>80</v>
      </c>
      <c r="K12" s="27">
        <f t="shared" si="12"/>
        <v>11</v>
      </c>
      <c r="L12" s="7">
        <v>76</v>
      </c>
      <c r="M12" s="27">
        <f t="shared" si="0"/>
        <v>4</v>
      </c>
      <c r="N12" s="27">
        <v>65</v>
      </c>
      <c r="O12" s="27">
        <f t="shared" si="1"/>
        <v>4</v>
      </c>
      <c r="P12" s="27">
        <v>61</v>
      </c>
      <c r="Q12" s="27">
        <f t="shared" si="2"/>
        <v>1</v>
      </c>
      <c r="R12" s="27">
        <v>60</v>
      </c>
      <c r="S12" s="27">
        <f t="shared" si="3"/>
        <v>5</v>
      </c>
      <c r="T12" s="27">
        <v>55</v>
      </c>
      <c r="U12" s="27">
        <f t="shared" si="4"/>
        <v>-6</v>
      </c>
      <c r="V12" s="28">
        <v>61</v>
      </c>
      <c r="W12" s="28">
        <f t="shared" si="5"/>
        <v>2</v>
      </c>
      <c r="X12" s="27">
        <v>59</v>
      </c>
      <c r="Y12" s="27">
        <f t="shared" si="6"/>
        <v>-6</v>
      </c>
      <c r="Z12" s="27">
        <v>65</v>
      </c>
      <c r="AA12" t="e">
        <f>VLOOKUP(A12,#REF!,63,0)</f>
        <v>#REF!</v>
      </c>
    </row>
    <row r="13" spans="1:27" x14ac:dyDescent="0.25">
      <c r="A13" s="14" t="s">
        <v>11</v>
      </c>
      <c r="B13" s="27">
        <f t="shared" si="7"/>
        <v>13</v>
      </c>
      <c r="C13" s="27">
        <f t="shared" si="8"/>
        <v>13</v>
      </c>
      <c r="D13" s="7">
        <f>VLOOKUP(A13,'Рейтинг места '!A:O,15,0)</f>
        <v>46</v>
      </c>
      <c r="E13" s="27">
        <f t="shared" si="9"/>
        <v>3</v>
      </c>
      <c r="F13" s="7">
        <v>33</v>
      </c>
      <c r="G13" s="27">
        <f t="shared" si="10"/>
        <v>6</v>
      </c>
      <c r="H13" s="42">
        <v>30</v>
      </c>
      <c r="I13" s="27">
        <f t="shared" si="11"/>
        <v>-9</v>
      </c>
      <c r="J13" s="14">
        <v>24</v>
      </c>
      <c r="K13" s="27">
        <f t="shared" si="12"/>
        <v>9</v>
      </c>
      <c r="L13" s="7">
        <v>33</v>
      </c>
      <c r="M13" s="27">
        <f t="shared" si="0"/>
        <v>2</v>
      </c>
      <c r="N13" s="27">
        <v>24</v>
      </c>
      <c r="O13" s="27">
        <f t="shared" si="1"/>
        <v>-3</v>
      </c>
      <c r="P13" s="27">
        <v>27</v>
      </c>
      <c r="Q13" s="27">
        <f t="shared" si="2"/>
        <v>1</v>
      </c>
      <c r="R13" s="27">
        <v>26</v>
      </c>
      <c r="S13" s="27">
        <f t="shared" si="3"/>
        <v>4</v>
      </c>
      <c r="T13" s="27">
        <v>22</v>
      </c>
      <c r="U13" s="27">
        <f t="shared" si="4"/>
        <v>0</v>
      </c>
      <c r="V13" s="28">
        <v>22</v>
      </c>
      <c r="W13" s="28">
        <f t="shared" si="5"/>
        <v>-1</v>
      </c>
      <c r="X13" s="27">
        <v>23</v>
      </c>
      <c r="Y13" s="27">
        <f t="shared" si="6"/>
        <v>9</v>
      </c>
      <c r="Z13" s="27">
        <v>14</v>
      </c>
      <c r="AA13" t="e">
        <f>VLOOKUP(A13,#REF!,63,0)</f>
        <v>#REF!</v>
      </c>
    </row>
    <row r="14" spans="1:27" x14ac:dyDescent="0.25">
      <c r="A14" s="14" t="s">
        <v>12</v>
      </c>
      <c r="B14" s="27">
        <f t="shared" si="7"/>
        <v>-5</v>
      </c>
      <c r="C14" s="27">
        <f t="shared" si="8"/>
        <v>-7</v>
      </c>
      <c r="D14" s="7">
        <f>VLOOKUP(A14,'Рейтинг места '!A:O,15,0)</f>
        <v>4</v>
      </c>
      <c r="E14" s="27">
        <f t="shared" si="9"/>
        <v>1</v>
      </c>
      <c r="F14" s="7">
        <v>11</v>
      </c>
      <c r="G14" s="27">
        <f t="shared" si="10"/>
        <v>-1</v>
      </c>
      <c r="H14" s="42">
        <v>10</v>
      </c>
      <c r="I14" s="27">
        <f t="shared" si="11"/>
        <v>2</v>
      </c>
      <c r="J14" s="14">
        <v>11</v>
      </c>
      <c r="K14" s="27">
        <f t="shared" si="12"/>
        <v>-23</v>
      </c>
      <c r="L14" s="7">
        <v>9</v>
      </c>
      <c r="M14" s="27">
        <f t="shared" si="0"/>
        <v>-15</v>
      </c>
      <c r="N14" s="27">
        <v>32</v>
      </c>
      <c r="O14" s="27">
        <f t="shared" si="1"/>
        <v>0</v>
      </c>
      <c r="P14" s="27">
        <v>32</v>
      </c>
      <c r="Q14" s="27">
        <f t="shared" si="2"/>
        <v>-2</v>
      </c>
      <c r="R14" s="27">
        <v>34</v>
      </c>
      <c r="S14" s="27">
        <f t="shared" si="3"/>
        <v>6</v>
      </c>
      <c r="T14" s="27">
        <v>28</v>
      </c>
      <c r="U14" s="27">
        <f t="shared" si="4"/>
        <v>-19</v>
      </c>
      <c r="V14" s="28">
        <v>47</v>
      </c>
      <c r="W14" s="28">
        <f t="shared" si="5"/>
        <v>1</v>
      </c>
      <c r="X14" s="27">
        <v>46</v>
      </c>
      <c r="Y14" s="27">
        <f t="shared" si="6"/>
        <v>-2</v>
      </c>
      <c r="Z14" s="27">
        <v>48</v>
      </c>
      <c r="AA14" t="e">
        <f>VLOOKUP(A14,#REF!,63,0)</f>
        <v>#REF!</v>
      </c>
    </row>
    <row r="15" spans="1:27" x14ac:dyDescent="0.25">
      <c r="A15" s="14" t="s">
        <v>13</v>
      </c>
      <c r="B15" s="27">
        <f t="shared" si="7"/>
        <v>7</v>
      </c>
      <c r="C15" s="27">
        <f t="shared" si="8"/>
        <v>6</v>
      </c>
      <c r="D15" s="7">
        <f>VLOOKUP(A15,'Рейтинг места '!A:O,15,0)</f>
        <v>13</v>
      </c>
      <c r="E15" s="27">
        <f t="shared" si="9"/>
        <v>-1</v>
      </c>
      <c r="F15" s="7">
        <v>7</v>
      </c>
      <c r="G15" s="27">
        <f t="shared" si="10"/>
        <v>2</v>
      </c>
      <c r="H15" s="42">
        <v>8</v>
      </c>
      <c r="I15" s="27">
        <f t="shared" si="11"/>
        <v>0</v>
      </c>
      <c r="J15" s="14">
        <v>6</v>
      </c>
      <c r="K15" s="27">
        <f t="shared" si="12"/>
        <v>4</v>
      </c>
      <c r="L15" s="7">
        <v>6</v>
      </c>
      <c r="M15" s="27">
        <f t="shared" si="0"/>
        <v>1</v>
      </c>
      <c r="N15" s="27">
        <v>2</v>
      </c>
      <c r="O15" s="27">
        <f t="shared" si="1"/>
        <v>0</v>
      </c>
      <c r="P15" s="27">
        <v>2</v>
      </c>
      <c r="Q15" s="27">
        <f t="shared" si="2"/>
        <v>1</v>
      </c>
      <c r="R15" s="27">
        <v>1</v>
      </c>
      <c r="S15" s="27">
        <f t="shared" si="3"/>
        <v>0</v>
      </c>
      <c r="T15" s="27">
        <v>1</v>
      </c>
      <c r="U15" s="27">
        <f t="shared" si="4"/>
        <v>0</v>
      </c>
      <c r="V15" s="28">
        <v>1</v>
      </c>
      <c r="W15" s="28">
        <f t="shared" si="5"/>
        <v>-1</v>
      </c>
      <c r="X15" s="27">
        <v>2</v>
      </c>
      <c r="Y15" s="27">
        <f t="shared" si="6"/>
        <v>0</v>
      </c>
      <c r="Z15" s="27">
        <v>2</v>
      </c>
      <c r="AA15" t="e">
        <f>VLOOKUP(A15,#REF!,63,0)</f>
        <v>#REF!</v>
      </c>
    </row>
    <row r="16" spans="1:27" x14ac:dyDescent="0.25">
      <c r="A16" s="14" t="s">
        <v>14</v>
      </c>
      <c r="B16" s="27">
        <f t="shared" si="7"/>
        <v>25</v>
      </c>
      <c r="C16" s="27">
        <f t="shared" si="8"/>
        <v>9</v>
      </c>
      <c r="D16" s="7">
        <f>VLOOKUP(A16,'Рейтинг места '!A:O,15,0)</f>
        <v>76</v>
      </c>
      <c r="E16" s="27">
        <f t="shared" si="9"/>
        <v>5</v>
      </c>
      <c r="F16" s="7">
        <v>67</v>
      </c>
      <c r="G16" s="27">
        <f t="shared" si="10"/>
        <v>5</v>
      </c>
      <c r="H16" s="42">
        <v>62</v>
      </c>
      <c r="I16" s="27">
        <f t="shared" si="11"/>
        <v>6</v>
      </c>
      <c r="J16" s="14">
        <v>57</v>
      </c>
      <c r="K16" s="27">
        <f t="shared" si="12"/>
        <v>-3</v>
      </c>
      <c r="L16" s="7">
        <v>51</v>
      </c>
      <c r="M16" s="27">
        <f t="shared" si="0"/>
        <v>12</v>
      </c>
      <c r="N16" s="27">
        <v>54</v>
      </c>
      <c r="O16" s="27">
        <f t="shared" si="1"/>
        <v>-4</v>
      </c>
      <c r="P16" s="27">
        <v>58</v>
      </c>
      <c r="Q16" s="27">
        <f t="shared" si="2"/>
        <v>2</v>
      </c>
      <c r="R16" s="27">
        <v>56</v>
      </c>
      <c r="S16" s="27">
        <f t="shared" si="3"/>
        <v>14</v>
      </c>
      <c r="T16" s="27">
        <v>42</v>
      </c>
      <c r="U16" s="27">
        <f t="shared" si="4"/>
        <v>0</v>
      </c>
      <c r="V16" s="28">
        <v>42</v>
      </c>
      <c r="W16" s="28">
        <f t="shared" si="5"/>
        <v>1</v>
      </c>
      <c r="X16" s="27">
        <v>41</v>
      </c>
      <c r="Y16" s="27">
        <f t="shared" si="6"/>
        <v>-9</v>
      </c>
      <c r="Z16" s="27">
        <v>50</v>
      </c>
      <c r="AA16" t="e">
        <f>VLOOKUP(A16,#REF!,63,0)</f>
        <v>#REF!</v>
      </c>
    </row>
    <row r="17" spans="1:27" x14ac:dyDescent="0.25">
      <c r="A17" s="14" t="s">
        <v>15</v>
      </c>
      <c r="B17" s="27">
        <f t="shared" si="7"/>
        <v>13</v>
      </c>
      <c r="C17" s="27">
        <f t="shared" si="8"/>
        <v>3</v>
      </c>
      <c r="D17" s="7">
        <f>VLOOKUP(A17,'Рейтинг места '!A:O,15,0)</f>
        <v>29</v>
      </c>
      <c r="E17" s="27">
        <f t="shared" si="9"/>
        <v>5</v>
      </c>
      <c r="F17" s="7">
        <v>26</v>
      </c>
      <c r="G17" s="27">
        <f t="shared" si="10"/>
        <v>-5</v>
      </c>
      <c r="H17" s="42">
        <v>21</v>
      </c>
      <c r="I17" s="27">
        <f t="shared" si="11"/>
        <v>10</v>
      </c>
      <c r="J17" s="14">
        <v>26</v>
      </c>
      <c r="K17" s="27">
        <f t="shared" si="12"/>
        <v>-1</v>
      </c>
      <c r="L17" s="7">
        <v>16</v>
      </c>
      <c r="M17" s="27">
        <f t="shared" si="0"/>
        <v>-4</v>
      </c>
      <c r="N17" s="27">
        <v>17</v>
      </c>
      <c r="O17" s="27">
        <f t="shared" si="1"/>
        <v>-2</v>
      </c>
      <c r="P17" s="27">
        <v>19</v>
      </c>
      <c r="Q17" s="27">
        <f t="shared" si="2"/>
        <v>-3</v>
      </c>
      <c r="R17" s="27">
        <v>22</v>
      </c>
      <c r="S17" s="27">
        <f t="shared" si="3"/>
        <v>-6</v>
      </c>
      <c r="T17" s="27">
        <v>28</v>
      </c>
      <c r="U17" s="27">
        <f t="shared" si="4"/>
        <v>7</v>
      </c>
      <c r="V17" s="28">
        <v>21</v>
      </c>
      <c r="W17" s="28">
        <f t="shared" si="5"/>
        <v>2</v>
      </c>
      <c r="X17" s="27">
        <v>19</v>
      </c>
      <c r="Y17" s="27">
        <f t="shared" si="6"/>
        <v>0</v>
      </c>
      <c r="Z17" s="27">
        <v>19</v>
      </c>
      <c r="AA17" t="e">
        <f>VLOOKUP(A17,#REF!,63,0)</f>
        <v>#REF!</v>
      </c>
    </row>
    <row r="18" spans="1:27" x14ac:dyDescent="0.25">
      <c r="A18" s="14" t="s">
        <v>16</v>
      </c>
      <c r="B18" s="27">
        <f t="shared" si="7"/>
        <v>-16</v>
      </c>
      <c r="C18" s="27">
        <f t="shared" si="8"/>
        <v>-3</v>
      </c>
      <c r="D18" s="7">
        <f>VLOOKUP(A18,'Рейтинг места '!A:O,15,0)</f>
        <v>17</v>
      </c>
      <c r="E18" s="27">
        <f t="shared" si="9"/>
        <v>2</v>
      </c>
      <c r="F18" s="7">
        <v>20</v>
      </c>
      <c r="G18" s="27">
        <f t="shared" si="10"/>
        <v>3</v>
      </c>
      <c r="H18" s="42">
        <v>18</v>
      </c>
      <c r="I18" s="27">
        <f t="shared" si="11"/>
        <v>-18</v>
      </c>
      <c r="J18" s="14">
        <v>15</v>
      </c>
      <c r="K18" s="27">
        <f t="shared" si="12"/>
        <v>15</v>
      </c>
      <c r="L18" s="7">
        <v>33</v>
      </c>
      <c r="M18" s="27">
        <f t="shared" si="0"/>
        <v>-7</v>
      </c>
      <c r="N18" s="27">
        <v>18</v>
      </c>
      <c r="O18" s="27">
        <f t="shared" si="1"/>
        <v>-2</v>
      </c>
      <c r="P18" s="27">
        <v>20</v>
      </c>
      <c r="Q18" s="27">
        <f t="shared" si="2"/>
        <v>-7</v>
      </c>
      <c r="R18" s="27">
        <v>27</v>
      </c>
      <c r="S18" s="27">
        <f t="shared" si="3"/>
        <v>2</v>
      </c>
      <c r="T18" s="27">
        <v>25</v>
      </c>
      <c r="U18" s="27">
        <f t="shared" si="4"/>
        <v>0</v>
      </c>
      <c r="V18" s="28">
        <v>25</v>
      </c>
      <c r="W18" s="28">
        <f t="shared" si="5"/>
        <v>1</v>
      </c>
      <c r="X18" s="27">
        <v>24</v>
      </c>
      <c r="Y18" s="27">
        <f t="shared" si="6"/>
        <v>7</v>
      </c>
      <c r="Z18" s="27">
        <v>17</v>
      </c>
      <c r="AA18" t="e">
        <f>VLOOKUP(A18,#REF!,63,0)</f>
        <v>#REF!</v>
      </c>
    </row>
    <row r="19" spans="1:27" x14ac:dyDescent="0.25">
      <c r="A19" s="14" t="s">
        <v>17</v>
      </c>
      <c r="B19" s="27">
        <f t="shared" si="7"/>
        <v>2</v>
      </c>
      <c r="C19" s="27">
        <f t="shared" si="8"/>
        <v>7</v>
      </c>
      <c r="D19" s="7">
        <f>VLOOKUP(A19,'Рейтинг места '!A:O,15,0)</f>
        <v>66</v>
      </c>
      <c r="E19" s="27">
        <f t="shared" si="9"/>
        <v>10</v>
      </c>
      <c r="F19" s="7">
        <v>59</v>
      </c>
      <c r="G19" s="27">
        <f t="shared" si="10"/>
        <v>-2</v>
      </c>
      <c r="H19" s="42">
        <v>49</v>
      </c>
      <c r="I19" s="27">
        <f t="shared" si="11"/>
        <v>-13</v>
      </c>
      <c r="J19" s="14">
        <v>51</v>
      </c>
      <c r="K19" s="27">
        <f t="shared" si="12"/>
        <v>7</v>
      </c>
      <c r="L19" s="7">
        <v>64</v>
      </c>
      <c r="M19" s="27">
        <f t="shared" si="0"/>
        <v>-8</v>
      </c>
      <c r="N19" s="27">
        <v>57</v>
      </c>
      <c r="O19" s="27">
        <f t="shared" si="1"/>
        <v>20</v>
      </c>
      <c r="P19" s="27">
        <v>37</v>
      </c>
      <c r="Q19" s="27">
        <f t="shared" si="2"/>
        <v>-9</v>
      </c>
      <c r="R19" s="27">
        <v>46</v>
      </c>
      <c r="S19" s="27">
        <f t="shared" si="3"/>
        <v>-18</v>
      </c>
      <c r="T19" s="27">
        <v>64</v>
      </c>
      <c r="U19" s="27">
        <f t="shared" si="4"/>
        <v>-1</v>
      </c>
      <c r="V19" s="28">
        <v>65</v>
      </c>
      <c r="W19" s="28">
        <f t="shared" si="5"/>
        <v>2</v>
      </c>
      <c r="X19" s="27">
        <v>63</v>
      </c>
      <c r="Y19" s="27">
        <f t="shared" si="6"/>
        <v>12</v>
      </c>
      <c r="Z19" s="27">
        <v>51</v>
      </c>
      <c r="AA19" t="e">
        <f>VLOOKUP(A19,#REF!,63,0)</f>
        <v>#REF!</v>
      </c>
    </row>
    <row r="20" spans="1:27" x14ac:dyDescent="0.25">
      <c r="A20" s="14" t="s">
        <v>18</v>
      </c>
      <c r="B20" s="27">
        <f t="shared" si="7"/>
        <v>-2</v>
      </c>
      <c r="C20" s="27">
        <f t="shared" si="8"/>
        <v>14</v>
      </c>
      <c r="D20" s="7">
        <f>VLOOKUP(A20,'Рейтинг места '!A:O,15,0)</f>
        <v>80</v>
      </c>
      <c r="E20" s="27">
        <f t="shared" si="9"/>
        <v>-1</v>
      </c>
      <c r="F20" s="7">
        <v>66</v>
      </c>
      <c r="G20" s="27">
        <f t="shared" si="10"/>
        <v>-10</v>
      </c>
      <c r="H20" s="42">
        <v>67</v>
      </c>
      <c r="I20" s="27">
        <f t="shared" si="11"/>
        <v>-5</v>
      </c>
      <c r="J20" s="14">
        <v>77</v>
      </c>
      <c r="K20" s="27">
        <f t="shared" si="12"/>
        <v>11</v>
      </c>
      <c r="L20" s="7">
        <v>82</v>
      </c>
      <c r="M20" s="27">
        <f t="shared" si="0"/>
        <v>1</v>
      </c>
      <c r="N20" s="27">
        <v>71</v>
      </c>
      <c r="O20" s="27">
        <f t="shared" si="1"/>
        <v>8</v>
      </c>
      <c r="P20" s="27">
        <v>63</v>
      </c>
      <c r="Q20" s="27">
        <f t="shared" si="2"/>
        <v>0</v>
      </c>
      <c r="R20" s="27">
        <v>63</v>
      </c>
      <c r="S20" s="27">
        <f t="shared" si="3"/>
        <v>-11</v>
      </c>
      <c r="T20" s="27">
        <v>74</v>
      </c>
      <c r="U20" s="27">
        <f t="shared" si="4"/>
        <v>4</v>
      </c>
      <c r="V20" s="28">
        <v>70</v>
      </c>
      <c r="W20" s="28">
        <f t="shared" si="5"/>
        <v>3</v>
      </c>
      <c r="X20" s="27">
        <v>67</v>
      </c>
      <c r="Y20" s="27">
        <f t="shared" si="6"/>
        <v>-12</v>
      </c>
      <c r="Z20" s="27">
        <v>79</v>
      </c>
      <c r="AA20" t="e">
        <f>VLOOKUP(A20,#REF!,63,0)</f>
        <v>#REF!</v>
      </c>
    </row>
    <row r="21" spans="1:27" x14ac:dyDescent="0.25">
      <c r="A21" s="14" t="s">
        <v>19</v>
      </c>
      <c r="B21" s="27">
        <f t="shared" si="7"/>
        <v>13</v>
      </c>
      <c r="C21" s="27">
        <f t="shared" si="8"/>
        <v>3</v>
      </c>
      <c r="D21" s="7">
        <f>VLOOKUP(A21,'Рейтинг места '!A:O,15,0)</f>
        <v>33</v>
      </c>
      <c r="E21" s="27">
        <f t="shared" si="9"/>
        <v>9</v>
      </c>
      <c r="F21" s="7">
        <v>30</v>
      </c>
      <c r="G21" s="27">
        <f t="shared" si="10"/>
        <v>-1</v>
      </c>
      <c r="H21" s="42">
        <v>21</v>
      </c>
      <c r="I21" s="27">
        <f t="shared" si="11"/>
        <v>2</v>
      </c>
      <c r="J21" s="14">
        <v>22</v>
      </c>
      <c r="K21" s="27">
        <f t="shared" si="12"/>
        <v>-1</v>
      </c>
      <c r="L21" s="7">
        <v>20</v>
      </c>
      <c r="M21" s="27">
        <f t="shared" si="0"/>
        <v>14</v>
      </c>
      <c r="N21" s="27">
        <v>21</v>
      </c>
      <c r="O21" s="27">
        <f t="shared" si="1"/>
        <v>3</v>
      </c>
      <c r="P21" s="27">
        <v>18</v>
      </c>
      <c r="Q21" s="27">
        <f t="shared" si="2"/>
        <v>-1</v>
      </c>
      <c r="R21" s="27">
        <v>19</v>
      </c>
      <c r="S21" s="27">
        <f t="shared" si="3"/>
        <v>9</v>
      </c>
      <c r="T21" s="27">
        <v>10</v>
      </c>
      <c r="U21" s="27">
        <f t="shared" si="4"/>
        <v>3</v>
      </c>
      <c r="V21" s="28">
        <v>7</v>
      </c>
      <c r="W21" s="28">
        <f t="shared" si="5"/>
        <v>0</v>
      </c>
      <c r="X21" s="27">
        <v>7</v>
      </c>
      <c r="Y21" s="27">
        <f t="shared" si="6"/>
        <v>-1</v>
      </c>
      <c r="Z21" s="27">
        <v>8</v>
      </c>
      <c r="AA21" t="e">
        <f>VLOOKUP(A21,#REF!,63,0)</f>
        <v>#REF!</v>
      </c>
    </row>
    <row r="22" spans="1:27" x14ac:dyDescent="0.25">
      <c r="A22" s="14" t="s">
        <v>20</v>
      </c>
      <c r="B22" s="27">
        <f t="shared" si="7"/>
        <v>10</v>
      </c>
      <c r="C22" s="27">
        <f t="shared" si="8"/>
        <v>9</v>
      </c>
      <c r="D22" s="7">
        <f>VLOOKUP(A22,'Рейтинг места '!A:O,15,0)</f>
        <v>24</v>
      </c>
      <c r="E22" s="27">
        <f t="shared" si="9"/>
        <v>2</v>
      </c>
      <c r="F22" s="7">
        <v>15</v>
      </c>
      <c r="G22" s="27">
        <f t="shared" si="10"/>
        <v>5</v>
      </c>
      <c r="H22" s="42">
        <v>13</v>
      </c>
      <c r="I22" s="27">
        <f t="shared" si="11"/>
        <v>-6</v>
      </c>
      <c r="J22" s="14">
        <v>8</v>
      </c>
      <c r="K22" s="27">
        <f t="shared" si="12"/>
        <v>7</v>
      </c>
      <c r="L22" s="7">
        <v>14</v>
      </c>
      <c r="M22" s="27">
        <f t="shared" si="0"/>
        <v>-11</v>
      </c>
      <c r="N22" s="27">
        <v>7</v>
      </c>
      <c r="O22" s="27">
        <f t="shared" si="1"/>
        <v>-2</v>
      </c>
      <c r="P22" s="27">
        <v>9</v>
      </c>
      <c r="Q22" s="27">
        <f t="shared" si="2"/>
        <v>2</v>
      </c>
      <c r="R22" s="27">
        <v>7</v>
      </c>
      <c r="S22" s="27">
        <f t="shared" si="3"/>
        <v>4</v>
      </c>
      <c r="T22" s="27">
        <v>3</v>
      </c>
      <c r="U22" s="27">
        <f t="shared" si="4"/>
        <v>-15</v>
      </c>
      <c r="V22" s="28">
        <v>18</v>
      </c>
      <c r="W22" s="28">
        <f t="shared" si="5"/>
        <v>-4</v>
      </c>
      <c r="X22" s="27">
        <v>22</v>
      </c>
      <c r="Y22" s="27">
        <f t="shared" si="6"/>
        <v>-5</v>
      </c>
      <c r="Z22" s="27">
        <v>27</v>
      </c>
      <c r="AA22" t="e">
        <f>VLOOKUP(A22,#REF!,63,0)</f>
        <v>#REF!</v>
      </c>
    </row>
    <row r="23" spans="1:27" x14ac:dyDescent="0.25">
      <c r="A23" s="14" t="s">
        <v>21</v>
      </c>
      <c r="B23" s="27">
        <f t="shared" si="7"/>
        <v>-2</v>
      </c>
      <c r="C23" s="27">
        <f t="shared" si="8"/>
        <v>2</v>
      </c>
      <c r="D23" s="7">
        <f>VLOOKUP(A23,'Рейтинг места '!A:O,15,0)</f>
        <v>30</v>
      </c>
      <c r="E23" s="27">
        <f t="shared" si="9"/>
        <v>-4</v>
      </c>
      <c r="F23" s="7">
        <v>28</v>
      </c>
      <c r="G23" s="27">
        <f t="shared" si="10"/>
        <v>-1</v>
      </c>
      <c r="H23" s="42">
        <v>32</v>
      </c>
      <c r="I23" s="27">
        <f t="shared" si="11"/>
        <v>1</v>
      </c>
      <c r="J23" s="14">
        <v>33</v>
      </c>
      <c r="K23" s="27">
        <f t="shared" si="12"/>
        <v>-29</v>
      </c>
      <c r="L23" s="7">
        <v>32</v>
      </c>
      <c r="M23" s="27">
        <f t="shared" si="0"/>
        <v>8</v>
      </c>
      <c r="N23" s="27">
        <v>61</v>
      </c>
      <c r="O23" s="27">
        <f t="shared" si="1"/>
        <v>-5</v>
      </c>
      <c r="P23" s="27">
        <v>66</v>
      </c>
      <c r="Q23" s="27">
        <f t="shared" si="2"/>
        <v>4</v>
      </c>
      <c r="R23" s="27">
        <v>62</v>
      </c>
      <c r="S23" s="27">
        <f t="shared" si="3"/>
        <v>10</v>
      </c>
      <c r="T23" s="27">
        <v>52</v>
      </c>
      <c r="U23" s="27">
        <f t="shared" si="4"/>
        <v>-1</v>
      </c>
      <c r="V23" s="28">
        <v>53</v>
      </c>
      <c r="W23" s="28">
        <f t="shared" si="5"/>
        <v>2</v>
      </c>
      <c r="X23" s="27">
        <v>51</v>
      </c>
      <c r="Y23" s="27">
        <f t="shared" si="6"/>
        <v>-9</v>
      </c>
      <c r="Z23" s="27">
        <v>60</v>
      </c>
      <c r="AA23" t="e">
        <f>VLOOKUP(A23,#REF!,63,0)</f>
        <v>#REF!</v>
      </c>
    </row>
    <row r="24" spans="1:27" x14ac:dyDescent="0.25">
      <c r="A24" s="14" t="s">
        <v>22</v>
      </c>
      <c r="B24" s="27">
        <f t="shared" si="7"/>
        <v>-2</v>
      </c>
      <c r="C24" s="27">
        <f t="shared" si="8"/>
        <v>-3</v>
      </c>
      <c r="D24" s="7">
        <f>VLOOKUP(A24,'Рейтинг места '!A:O,15,0)</f>
        <v>18</v>
      </c>
      <c r="E24" s="27">
        <f t="shared" si="9"/>
        <v>7</v>
      </c>
      <c r="F24" s="7">
        <v>21</v>
      </c>
      <c r="G24" s="27">
        <f t="shared" si="10"/>
        <v>-3</v>
      </c>
      <c r="H24" s="42">
        <v>14</v>
      </c>
      <c r="I24" s="27">
        <f t="shared" si="11"/>
        <v>-3</v>
      </c>
      <c r="J24" s="14">
        <v>17</v>
      </c>
      <c r="K24" s="27">
        <f t="shared" si="12"/>
        <v>11</v>
      </c>
      <c r="L24" s="7">
        <v>20</v>
      </c>
      <c r="M24" s="27">
        <f t="shared" si="0"/>
        <v>-10</v>
      </c>
      <c r="N24" s="27">
        <v>9</v>
      </c>
      <c r="O24" s="27">
        <f t="shared" si="1"/>
        <v>-3</v>
      </c>
      <c r="P24" s="27">
        <v>12</v>
      </c>
      <c r="Q24" s="27">
        <f t="shared" si="2"/>
        <v>-6</v>
      </c>
      <c r="R24" s="27">
        <v>18</v>
      </c>
      <c r="S24" s="27">
        <f t="shared" si="3"/>
        <v>-7</v>
      </c>
      <c r="T24" s="27">
        <v>25</v>
      </c>
      <c r="U24" s="27">
        <f t="shared" si="4"/>
        <v>6</v>
      </c>
      <c r="V24" s="28">
        <v>19</v>
      </c>
      <c r="W24" s="28">
        <f t="shared" si="5"/>
        <v>-2</v>
      </c>
      <c r="X24" s="27">
        <v>21</v>
      </c>
      <c r="Y24" s="27">
        <f t="shared" si="6"/>
        <v>-11</v>
      </c>
      <c r="Z24" s="27">
        <v>32</v>
      </c>
      <c r="AA24" t="e">
        <f>VLOOKUP(A24,#REF!,63,0)</f>
        <v>#REF!</v>
      </c>
    </row>
    <row r="25" spans="1:27" x14ac:dyDescent="0.25">
      <c r="A25" s="14" t="s">
        <v>23</v>
      </c>
      <c r="B25" s="27">
        <f t="shared" si="7"/>
        <v>3</v>
      </c>
      <c r="C25" s="27">
        <f t="shared" si="8"/>
        <v>-2</v>
      </c>
      <c r="D25" s="7">
        <f>VLOOKUP(A25,'Рейтинг места '!A:O,15,0)</f>
        <v>81</v>
      </c>
      <c r="E25" s="27">
        <f t="shared" si="9"/>
        <v>-1</v>
      </c>
      <c r="F25" s="7">
        <v>83</v>
      </c>
      <c r="G25" s="27">
        <f t="shared" si="10"/>
        <v>5</v>
      </c>
      <c r="H25" s="42">
        <v>84</v>
      </c>
      <c r="I25" s="27">
        <f t="shared" si="11"/>
        <v>1</v>
      </c>
      <c r="J25" s="14">
        <v>79</v>
      </c>
      <c r="K25" s="27">
        <f t="shared" si="12"/>
        <v>0</v>
      </c>
      <c r="L25" s="7">
        <v>78</v>
      </c>
      <c r="M25" s="27">
        <f t="shared" si="0"/>
        <v>3</v>
      </c>
      <c r="N25" s="27">
        <v>78</v>
      </c>
      <c r="O25" s="27">
        <f t="shared" si="1"/>
        <v>1</v>
      </c>
      <c r="P25" s="27">
        <v>77</v>
      </c>
      <c r="Q25" s="27">
        <f t="shared" si="2"/>
        <v>-1</v>
      </c>
      <c r="R25" s="27">
        <v>78</v>
      </c>
      <c r="S25" s="27">
        <f t="shared" si="3"/>
        <v>-6</v>
      </c>
      <c r="T25" s="27">
        <v>84</v>
      </c>
      <c r="U25" s="27">
        <f t="shared" si="4"/>
        <v>9</v>
      </c>
      <c r="V25" s="28">
        <v>75</v>
      </c>
      <c r="W25" s="28">
        <f t="shared" si="5"/>
        <v>-3</v>
      </c>
      <c r="X25" s="27">
        <v>78</v>
      </c>
      <c r="Y25" s="27">
        <f t="shared" si="6"/>
        <v>2</v>
      </c>
      <c r="Z25" s="27">
        <v>76</v>
      </c>
      <c r="AA25" t="e">
        <f>VLOOKUP(A25,#REF!,63,0)</f>
        <v>#REF!</v>
      </c>
    </row>
    <row r="26" spans="1:27" x14ac:dyDescent="0.25">
      <c r="A26" s="14" t="s">
        <v>24</v>
      </c>
      <c r="B26" s="27">
        <f t="shared" si="7"/>
        <v>-45</v>
      </c>
      <c r="C26" s="27">
        <f t="shared" si="8"/>
        <v>-39</v>
      </c>
      <c r="D26" s="7">
        <f>VLOOKUP(A26,'Рейтинг места '!A:O,15,0)</f>
        <v>11</v>
      </c>
      <c r="E26" s="27">
        <f t="shared" si="9"/>
        <v>1</v>
      </c>
      <c r="F26" s="7">
        <v>50</v>
      </c>
      <c r="G26" s="27">
        <f t="shared" si="10"/>
        <v>15</v>
      </c>
      <c r="H26" s="42">
        <v>49</v>
      </c>
      <c r="I26" s="27">
        <f t="shared" si="11"/>
        <v>-22</v>
      </c>
      <c r="J26" s="14">
        <v>34</v>
      </c>
      <c r="K26" s="27">
        <f t="shared" si="12"/>
        <v>16</v>
      </c>
      <c r="L26" s="7">
        <v>56</v>
      </c>
      <c r="M26" s="27">
        <f t="shared" si="0"/>
        <v>16</v>
      </c>
      <c r="N26" s="27">
        <v>40</v>
      </c>
      <c r="O26" s="27">
        <f t="shared" si="1"/>
        <v>0</v>
      </c>
      <c r="P26" s="27">
        <v>40</v>
      </c>
      <c r="Q26" s="27">
        <f t="shared" si="2"/>
        <v>-2</v>
      </c>
      <c r="R26" s="27">
        <v>42</v>
      </c>
      <c r="S26" s="27">
        <f t="shared" si="3"/>
        <v>-8</v>
      </c>
      <c r="T26" s="27">
        <v>50</v>
      </c>
      <c r="U26" s="27">
        <f t="shared" si="4"/>
        <v>26</v>
      </c>
      <c r="V26" s="28">
        <v>24</v>
      </c>
      <c r="W26" s="28">
        <f t="shared" si="5"/>
        <v>5</v>
      </c>
      <c r="X26" s="27">
        <v>19</v>
      </c>
      <c r="Y26" s="27">
        <f t="shared" si="6"/>
        <v>4</v>
      </c>
      <c r="Z26" s="27">
        <v>15</v>
      </c>
      <c r="AA26" t="e">
        <f>VLOOKUP(A26,#REF!,63,0)</f>
        <v>#REF!</v>
      </c>
    </row>
    <row r="27" spans="1:27" x14ac:dyDescent="0.25">
      <c r="A27" s="14" t="s">
        <v>25</v>
      </c>
      <c r="B27" s="27">
        <f t="shared" si="7"/>
        <v>-25</v>
      </c>
      <c r="C27" s="27">
        <f t="shared" si="8"/>
        <v>-12</v>
      </c>
      <c r="D27" s="7">
        <f>VLOOKUP(A27,'Рейтинг места '!A:O,15,0)</f>
        <v>42</v>
      </c>
      <c r="E27" s="27">
        <f t="shared" si="9"/>
        <v>-5</v>
      </c>
      <c r="F27" s="7">
        <v>54</v>
      </c>
      <c r="G27" s="27">
        <f t="shared" si="10"/>
        <v>-6</v>
      </c>
      <c r="H27" s="42">
        <v>59</v>
      </c>
      <c r="I27" s="27">
        <f t="shared" si="11"/>
        <v>-2</v>
      </c>
      <c r="J27" s="14">
        <v>65</v>
      </c>
      <c r="K27" s="27">
        <f t="shared" si="12"/>
        <v>-8</v>
      </c>
      <c r="L27" s="7">
        <v>67</v>
      </c>
      <c r="M27" s="27">
        <f t="shared" si="0"/>
        <v>20</v>
      </c>
      <c r="N27" s="27">
        <v>75</v>
      </c>
      <c r="O27" s="27">
        <f t="shared" si="1"/>
        <v>0</v>
      </c>
      <c r="P27" s="27">
        <v>75</v>
      </c>
      <c r="Q27" s="27">
        <f t="shared" si="2"/>
        <v>5</v>
      </c>
      <c r="R27" s="27">
        <v>70</v>
      </c>
      <c r="S27" s="27">
        <f t="shared" si="3"/>
        <v>1</v>
      </c>
      <c r="T27" s="27">
        <v>69</v>
      </c>
      <c r="U27" s="27">
        <f t="shared" si="4"/>
        <v>14</v>
      </c>
      <c r="V27" s="28">
        <v>55</v>
      </c>
      <c r="W27" s="28">
        <f t="shared" si="5"/>
        <v>-3</v>
      </c>
      <c r="X27" s="27">
        <v>58</v>
      </c>
      <c r="Y27" s="27">
        <f t="shared" si="6"/>
        <v>-11</v>
      </c>
      <c r="Z27" s="27">
        <v>69</v>
      </c>
      <c r="AA27" t="e">
        <f>VLOOKUP(A27,#REF!,63,0)</f>
        <v>#REF!</v>
      </c>
    </row>
    <row r="28" spans="1:27" x14ac:dyDescent="0.25">
      <c r="A28" s="14" t="s">
        <v>26</v>
      </c>
      <c r="B28" s="27">
        <f t="shared" si="7"/>
        <v>9</v>
      </c>
      <c r="C28" s="27">
        <f t="shared" si="8"/>
        <v>8</v>
      </c>
      <c r="D28" s="7">
        <f>VLOOKUP(A28,'Рейтинг места '!A:O,15,0)</f>
        <v>16</v>
      </c>
      <c r="E28" s="27">
        <f t="shared" si="9"/>
        <v>3</v>
      </c>
      <c r="F28" s="7">
        <v>8</v>
      </c>
      <c r="G28" s="27">
        <f t="shared" si="10"/>
        <v>0</v>
      </c>
      <c r="H28" s="42">
        <v>5</v>
      </c>
      <c r="I28" s="27">
        <f t="shared" si="11"/>
        <v>-2</v>
      </c>
      <c r="J28" s="14">
        <v>5</v>
      </c>
      <c r="K28" s="27">
        <f t="shared" si="12"/>
        <v>-7</v>
      </c>
      <c r="L28" s="7">
        <v>7</v>
      </c>
      <c r="M28" s="27">
        <f t="shared" si="0"/>
        <v>10</v>
      </c>
      <c r="N28" s="27">
        <v>14</v>
      </c>
      <c r="O28" s="27">
        <f t="shared" si="1"/>
        <v>1</v>
      </c>
      <c r="P28" s="27">
        <v>13</v>
      </c>
      <c r="Q28" s="27">
        <f t="shared" si="2"/>
        <v>-1</v>
      </c>
      <c r="R28" s="27">
        <v>14</v>
      </c>
      <c r="S28" s="27">
        <f t="shared" si="3"/>
        <v>-20</v>
      </c>
      <c r="T28" s="27">
        <v>34</v>
      </c>
      <c r="U28" s="27">
        <f t="shared" si="4"/>
        <v>30</v>
      </c>
      <c r="V28" s="28">
        <v>4</v>
      </c>
      <c r="W28" s="28">
        <f t="shared" si="5"/>
        <v>-1</v>
      </c>
      <c r="X28" s="27">
        <v>5</v>
      </c>
      <c r="Y28" s="27">
        <f t="shared" si="6"/>
        <v>-5</v>
      </c>
      <c r="Z28" s="27">
        <v>10</v>
      </c>
      <c r="AA28" t="e">
        <f>VLOOKUP(A28,#REF!,63,0)</f>
        <v>#REF!</v>
      </c>
    </row>
    <row r="29" spans="1:27" x14ac:dyDescent="0.25">
      <c r="A29" s="14" t="s">
        <v>27</v>
      </c>
      <c r="B29" s="27">
        <f t="shared" si="7"/>
        <v>-7</v>
      </c>
      <c r="C29" s="27">
        <f t="shared" si="8"/>
        <v>-4</v>
      </c>
      <c r="D29" s="7">
        <f>VLOOKUP(A29,'Рейтинг места '!A:O,15,0)</f>
        <v>1</v>
      </c>
      <c r="E29" s="27">
        <f t="shared" si="9"/>
        <v>-1</v>
      </c>
      <c r="F29" s="7">
        <v>5</v>
      </c>
      <c r="G29" s="27">
        <f t="shared" si="10"/>
        <v>2</v>
      </c>
      <c r="H29" s="42">
        <v>6</v>
      </c>
      <c r="I29" s="27">
        <f t="shared" si="11"/>
        <v>-4</v>
      </c>
      <c r="J29" s="14">
        <v>4</v>
      </c>
      <c r="K29" s="27">
        <f t="shared" si="12"/>
        <v>6</v>
      </c>
      <c r="L29" s="7">
        <v>8</v>
      </c>
      <c r="M29" s="27">
        <f t="shared" si="0"/>
        <v>-1</v>
      </c>
      <c r="N29" s="27">
        <v>2</v>
      </c>
      <c r="O29" s="27">
        <f t="shared" si="1"/>
        <v>-1</v>
      </c>
      <c r="P29" s="27">
        <v>3</v>
      </c>
      <c r="Q29" s="27">
        <f t="shared" si="2"/>
        <v>-8</v>
      </c>
      <c r="R29" s="27">
        <v>11</v>
      </c>
      <c r="S29" s="27">
        <f t="shared" si="3"/>
        <v>-20</v>
      </c>
      <c r="T29" s="27">
        <v>31</v>
      </c>
      <c r="U29" s="27">
        <f t="shared" si="4"/>
        <v>28</v>
      </c>
      <c r="V29" s="28">
        <v>3</v>
      </c>
      <c r="W29" s="28">
        <f t="shared" si="5"/>
        <v>0</v>
      </c>
      <c r="X29" s="27">
        <v>3</v>
      </c>
      <c r="Y29" s="27">
        <f t="shared" si="6"/>
        <v>0</v>
      </c>
      <c r="Z29" s="27">
        <v>3</v>
      </c>
      <c r="AA29" t="e">
        <f>VLOOKUP(A29,#REF!,63,0)</f>
        <v>#REF!</v>
      </c>
    </row>
    <row r="30" spans="1:27" x14ac:dyDescent="0.25">
      <c r="A30" s="14" t="s">
        <v>28</v>
      </c>
      <c r="B30" s="27">
        <f t="shared" si="7"/>
        <v>2</v>
      </c>
      <c r="C30" s="27">
        <f t="shared" si="8"/>
        <v>-10</v>
      </c>
      <c r="D30" s="7">
        <f>VLOOKUP(A30,'Рейтинг места '!A:O,15,0)</f>
        <v>74</v>
      </c>
      <c r="E30" s="27">
        <f t="shared" si="9"/>
        <v>1</v>
      </c>
      <c r="F30" s="7">
        <v>84</v>
      </c>
      <c r="G30" s="27">
        <f t="shared" si="10"/>
        <v>9</v>
      </c>
      <c r="H30" s="42">
        <v>83</v>
      </c>
      <c r="I30" s="27">
        <f t="shared" si="11"/>
        <v>2</v>
      </c>
      <c r="J30" s="14">
        <v>74</v>
      </c>
      <c r="K30" s="27">
        <f t="shared" si="12"/>
        <v>-12</v>
      </c>
      <c r="L30" s="7">
        <v>72</v>
      </c>
      <c r="M30" s="27">
        <f t="shared" si="0"/>
        <v>11</v>
      </c>
      <c r="N30" s="27">
        <v>84</v>
      </c>
      <c r="O30" s="27">
        <f t="shared" si="1"/>
        <v>1</v>
      </c>
      <c r="P30" s="27">
        <v>83</v>
      </c>
      <c r="Q30" s="27">
        <f t="shared" si="2"/>
        <v>1</v>
      </c>
      <c r="R30" s="27">
        <v>82</v>
      </c>
      <c r="S30" s="27">
        <f t="shared" si="3"/>
        <v>1</v>
      </c>
      <c r="T30" s="27">
        <v>81</v>
      </c>
      <c r="U30" s="27">
        <f t="shared" si="4"/>
        <v>8</v>
      </c>
      <c r="V30" s="28">
        <v>73</v>
      </c>
      <c r="W30" s="28">
        <f t="shared" si="5"/>
        <v>-2</v>
      </c>
      <c r="X30" s="27">
        <v>75</v>
      </c>
      <c r="Y30" s="27">
        <f t="shared" si="6"/>
        <v>9</v>
      </c>
      <c r="Z30" s="27">
        <v>66</v>
      </c>
      <c r="AA30" t="e">
        <f>VLOOKUP(A30,#REF!,63,0)</f>
        <v>#REF!</v>
      </c>
    </row>
    <row r="31" spans="1:27" x14ac:dyDescent="0.25">
      <c r="A31" s="14" t="s">
        <v>29</v>
      </c>
      <c r="B31" s="27">
        <f t="shared" si="7"/>
        <v>9</v>
      </c>
      <c r="C31" s="27">
        <f t="shared" si="8"/>
        <v>-1</v>
      </c>
      <c r="D31" s="7">
        <f>VLOOKUP(A31,'Рейтинг места '!A:O,15,0)</f>
        <v>28</v>
      </c>
      <c r="E31" s="27">
        <f t="shared" si="9"/>
        <v>-7</v>
      </c>
      <c r="F31" s="7">
        <v>29</v>
      </c>
      <c r="G31" s="27">
        <f t="shared" si="10"/>
        <v>0</v>
      </c>
      <c r="H31" s="42">
        <v>36</v>
      </c>
      <c r="I31" s="27">
        <f t="shared" si="11"/>
        <v>17</v>
      </c>
      <c r="J31" s="14">
        <v>36</v>
      </c>
      <c r="K31" s="27">
        <f t="shared" si="12"/>
        <v>-12</v>
      </c>
      <c r="L31" s="7">
        <v>19</v>
      </c>
      <c r="M31" s="27">
        <f t="shared" si="0"/>
        <v>3</v>
      </c>
      <c r="N31" s="27">
        <v>31</v>
      </c>
      <c r="O31" s="27">
        <f t="shared" si="1"/>
        <v>-4</v>
      </c>
      <c r="P31" s="27">
        <v>35</v>
      </c>
      <c r="Q31" s="27">
        <f t="shared" si="2"/>
        <v>2</v>
      </c>
      <c r="R31" s="27">
        <v>33</v>
      </c>
      <c r="S31" s="27">
        <f t="shared" si="3"/>
        <v>10</v>
      </c>
      <c r="T31" s="27">
        <v>23</v>
      </c>
      <c r="U31" s="27">
        <f t="shared" si="4"/>
        <v>-5</v>
      </c>
      <c r="V31" s="28">
        <v>28</v>
      </c>
      <c r="W31" s="28">
        <f t="shared" si="5"/>
        <v>0</v>
      </c>
      <c r="X31" s="27">
        <v>28</v>
      </c>
      <c r="Y31" s="27">
        <f t="shared" si="6"/>
        <v>0</v>
      </c>
      <c r="Z31" s="27">
        <v>28</v>
      </c>
      <c r="AA31" t="e">
        <f>VLOOKUP(A31,#REF!,63,0)</f>
        <v>#REF!</v>
      </c>
    </row>
    <row r="32" spans="1:27" x14ac:dyDescent="0.25">
      <c r="A32" s="14" t="s">
        <v>30</v>
      </c>
      <c r="B32" s="27">
        <f t="shared" si="7"/>
        <v>16</v>
      </c>
      <c r="C32" s="27">
        <f t="shared" si="8"/>
        <v>-2</v>
      </c>
      <c r="D32" s="7">
        <f>VLOOKUP(A32,'Рейтинг места '!A:O,15,0)</f>
        <v>77</v>
      </c>
      <c r="E32" s="27">
        <f t="shared" si="9"/>
        <v>0</v>
      </c>
      <c r="F32" s="7">
        <v>79</v>
      </c>
      <c r="G32" s="27">
        <f t="shared" si="10"/>
        <v>10</v>
      </c>
      <c r="H32" s="42">
        <v>79</v>
      </c>
      <c r="I32" s="27">
        <f t="shared" si="11"/>
        <v>8</v>
      </c>
      <c r="J32" s="14">
        <v>69</v>
      </c>
      <c r="K32" s="27">
        <f t="shared" si="12"/>
        <v>14</v>
      </c>
      <c r="L32" s="7">
        <v>61</v>
      </c>
      <c r="M32" s="27">
        <f t="shared" si="0"/>
        <v>16</v>
      </c>
      <c r="N32" s="27">
        <v>47</v>
      </c>
      <c r="O32" s="27">
        <f t="shared" si="1"/>
        <v>0</v>
      </c>
      <c r="P32" s="27">
        <v>47</v>
      </c>
      <c r="Q32" s="27">
        <f t="shared" si="2"/>
        <v>4</v>
      </c>
      <c r="R32" s="27">
        <v>43</v>
      </c>
      <c r="S32" s="27">
        <f t="shared" si="3"/>
        <v>24</v>
      </c>
      <c r="T32" s="27">
        <v>19</v>
      </c>
      <c r="U32" s="27">
        <f t="shared" si="4"/>
        <v>-12</v>
      </c>
      <c r="V32" s="28">
        <v>31</v>
      </c>
      <c r="W32" s="28">
        <f t="shared" si="5"/>
        <v>4</v>
      </c>
      <c r="X32" s="27">
        <v>27</v>
      </c>
      <c r="Y32" s="27">
        <f t="shared" si="6"/>
        <v>-4</v>
      </c>
      <c r="Z32" s="27">
        <v>31</v>
      </c>
      <c r="AA32" t="e">
        <f>VLOOKUP(A32,#REF!,63,0)</f>
        <v>#REF!</v>
      </c>
    </row>
    <row r="33" spans="1:27" x14ac:dyDescent="0.25">
      <c r="A33" s="14" t="s">
        <v>31</v>
      </c>
      <c r="B33" s="27">
        <f t="shared" si="7"/>
        <v>8</v>
      </c>
      <c r="C33" s="27">
        <f t="shared" si="8"/>
        <v>8</v>
      </c>
      <c r="D33" s="7">
        <f>VLOOKUP(A33,'Рейтинг места '!A:O,15,0)</f>
        <v>57</v>
      </c>
      <c r="E33" s="27">
        <f t="shared" si="9"/>
        <v>1</v>
      </c>
      <c r="F33" s="7">
        <v>49</v>
      </c>
      <c r="G33" s="27">
        <f t="shared" si="10"/>
        <v>6</v>
      </c>
      <c r="H33" s="42">
        <v>48</v>
      </c>
      <c r="I33" s="27">
        <f t="shared" si="11"/>
        <v>-7</v>
      </c>
      <c r="J33" s="14">
        <v>42</v>
      </c>
      <c r="K33" s="27">
        <f t="shared" si="12"/>
        <v>-10</v>
      </c>
      <c r="L33" s="7">
        <v>49</v>
      </c>
      <c r="M33" s="27">
        <f t="shared" si="0"/>
        <v>-7</v>
      </c>
      <c r="N33" s="27">
        <v>59</v>
      </c>
      <c r="O33" s="27">
        <f t="shared" si="1"/>
        <v>0</v>
      </c>
      <c r="P33" s="27">
        <v>59</v>
      </c>
      <c r="Q33" s="27">
        <f t="shared" si="2"/>
        <v>2</v>
      </c>
      <c r="R33" s="27">
        <v>57</v>
      </c>
      <c r="S33" s="27">
        <f t="shared" si="3"/>
        <v>-10</v>
      </c>
      <c r="T33" s="27">
        <v>67</v>
      </c>
      <c r="U33" s="27">
        <f t="shared" si="4"/>
        <v>1</v>
      </c>
      <c r="V33" s="28">
        <v>66</v>
      </c>
      <c r="W33" s="28">
        <f t="shared" si="5"/>
        <v>5</v>
      </c>
      <c r="X33" s="27">
        <v>61</v>
      </c>
      <c r="Y33" s="27">
        <f t="shared" si="6"/>
        <v>2</v>
      </c>
      <c r="Z33" s="27">
        <v>59</v>
      </c>
      <c r="AA33" t="e">
        <f>VLOOKUP(A33,#REF!,63,0)</f>
        <v>#REF!</v>
      </c>
    </row>
    <row r="34" spans="1:27" x14ac:dyDescent="0.25">
      <c r="A34" s="14" t="s">
        <v>32</v>
      </c>
      <c r="B34" s="27">
        <f t="shared" si="7"/>
        <v>-12</v>
      </c>
      <c r="C34" s="27">
        <f t="shared" si="8"/>
        <v>-25</v>
      </c>
      <c r="D34" s="7">
        <f>VLOOKUP(A34,'Рейтинг места '!A:O,15,0)</f>
        <v>51</v>
      </c>
      <c r="E34" s="27">
        <f t="shared" si="9"/>
        <v>0</v>
      </c>
      <c r="F34" s="7">
        <v>76</v>
      </c>
      <c r="G34" s="27">
        <f t="shared" si="10"/>
        <v>0</v>
      </c>
      <c r="H34" s="42">
        <v>76</v>
      </c>
      <c r="I34" s="27">
        <f t="shared" si="11"/>
        <v>13</v>
      </c>
      <c r="J34" s="14">
        <v>76</v>
      </c>
      <c r="K34" s="27">
        <f t="shared" si="12"/>
        <v>-14</v>
      </c>
      <c r="L34" s="7">
        <v>63</v>
      </c>
      <c r="M34" s="27">
        <f t="shared" si="0"/>
        <v>4</v>
      </c>
      <c r="N34" s="27">
        <v>77</v>
      </c>
      <c r="O34" s="27">
        <f t="shared" si="1"/>
        <v>-4</v>
      </c>
      <c r="P34" s="27">
        <v>81</v>
      </c>
      <c r="Q34" s="27">
        <f t="shared" si="2"/>
        <v>8</v>
      </c>
      <c r="R34" s="27">
        <v>73</v>
      </c>
      <c r="S34" s="27">
        <f t="shared" si="3"/>
        <v>-2</v>
      </c>
      <c r="T34" s="27">
        <v>75</v>
      </c>
      <c r="U34" s="27">
        <f t="shared" si="4"/>
        <v>2</v>
      </c>
      <c r="V34" s="28">
        <v>73</v>
      </c>
      <c r="W34" s="28">
        <f t="shared" si="5"/>
        <v>3</v>
      </c>
      <c r="X34" s="27">
        <v>70</v>
      </c>
      <c r="Y34" s="27">
        <f t="shared" si="6"/>
        <v>23</v>
      </c>
      <c r="Z34" s="27">
        <v>47</v>
      </c>
      <c r="AA34" t="e">
        <f>VLOOKUP(A34,#REF!,63,0)</f>
        <v>#REF!</v>
      </c>
    </row>
    <row r="35" spans="1:27" x14ac:dyDescent="0.25">
      <c r="A35" s="14" t="s">
        <v>33</v>
      </c>
      <c r="B35" s="27">
        <f t="shared" si="7"/>
        <v>-1</v>
      </c>
      <c r="C35" s="27">
        <f t="shared" si="8"/>
        <v>15</v>
      </c>
      <c r="D35" s="7">
        <f>VLOOKUP(A35,'Рейтинг места '!A:O,15,0)</f>
        <v>37</v>
      </c>
      <c r="E35" s="27">
        <f t="shared" si="9"/>
        <v>-3</v>
      </c>
      <c r="F35" s="7">
        <v>22</v>
      </c>
      <c r="G35" s="27">
        <f t="shared" si="10"/>
        <v>-7</v>
      </c>
      <c r="H35" s="42">
        <v>25</v>
      </c>
      <c r="I35" s="27">
        <f t="shared" si="11"/>
        <v>-6</v>
      </c>
      <c r="J35" s="14">
        <v>32</v>
      </c>
      <c r="K35" s="27">
        <f t="shared" si="12"/>
        <v>26</v>
      </c>
      <c r="L35" s="7">
        <v>38</v>
      </c>
      <c r="M35" s="27">
        <f t="shared" ref="M35:M66" si="13">N35-V35</f>
        <v>3</v>
      </c>
      <c r="N35" s="27">
        <v>12</v>
      </c>
      <c r="O35" s="27">
        <f t="shared" ref="O35:O66" si="14">N35-P35</f>
        <v>5</v>
      </c>
      <c r="P35" s="27">
        <v>7</v>
      </c>
      <c r="Q35" s="27">
        <f t="shared" ref="Q35:Q66" si="15">P35-R35</f>
        <v>2</v>
      </c>
      <c r="R35" s="27">
        <v>5</v>
      </c>
      <c r="S35" s="27">
        <f t="shared" ref="S35:S66" si="16">R35-T35</f>
        <v>-19</v>
      </c>
      <c r="T35" s="27">
        <v>24</v>
      </c>
      <c r="U35" s="27">
        <f t="shared" ref="U35:U66" si="17">T35-V35</f>
        <v>15</v>
      </c>
      <c r="V35" s="28">
        <v>9</v>
      </c>
      <c r="W35" s="28">
        <f t="shared" ref="W35:W66" si="18">V35-X35</f>
        <v>0</v>
      </c>
      <c r="X35" s="27">
        <v>9</v>
      </c>
      <c r="Y35" s="27">
        <f t="shared" ref="Y35:Y66" si="19">X35-Z35</f>
        <v>3</v>
      </c>
      <c r="Z35" s="27">
        <v>6</v>
      </c>
      <c r="AA35" t="e">
        <f>VLOOKUP(A35,#REF!,63,0)</f>
        <v>#REF!</v>
      </c>
    </row>
    <row r="36" spans="1:27" x14ac:dyDescent="0.25">
      <c r="A36" s="14" t="s">
        <v>34</v>
      </c>
      <c r="B36" s="27">
        <f t="shared" si="7"/>
        <v>44</v>
      </c>
      <c r="C36" s="27">
        <f t="shared" si="8"/>
        <v>36</v>
      </c>
      <c r="D36" s="7">
        <f>VLOOKUP(A36,'Рейтинг места '!A:O,15,0)</f>
        <v>49</v>
      </c>
      <c r="E36" s="27">
        <f t="shared" si="9"/>
        <v>1</v>
      </c>
      <c r="F36" s="7">
        <v>13</v>
      </c>
      <c r="G36" s="27">
        <f t="shared" si="10"/>
        <v>0</v>
      </c>
      <c r="H36" s="42">
        <v>12</v>
      </c>
      <c r="I36" s="27">
        <f t="shared" si="11"/>
        <v>7</v>
      </c>
      <c r="J36" s="14">
        <v>12</v>
      </c>
      <c r="K36" s="27">
        <f t="shared" si="12"/>
        <v>-17</v>
      </c>
      <c r="L36" s="7">
        <v>5</v>
      </c>
      <c r="M36" s="27">
        <f t="shared" si="13"/>
        <v>-13</v>
      </c>
      <c r="N36" s="27">
        <v>22</v>
      </c>
      <c r="O36" s="27">
        <f t="shared" si="14"/>
        <v>-1</v>
      </c>
      <c r="P36" s="27">
        <v>23</v>
      </c>
      <c r="Q36" s="27">
        <f t="shared" si="15"/>
        <v>-2</v>
      </c>
      <c r="R36" s="27">
        <v>25</v>
      </c>
      <c r="S36" s="27">
        <f t="shared" si="16"/>
        <v>-9</v>
      </c>
      <c r="T36" s="27">
        <v>34</v>
      </c>
      <c r="U36" s="27">
        <f t="shared" si="17"/>
        <v>-1</v>
      </c>
      <c r="V36" s="28">
        <v>35</v>
      </c>
      <c r="W36" s="28">
        <f t="shared" si="18"/>
        <v>1</v>
      </c>
      <c r="X36" s="27">
        <v>34</v>
      </c>
      <c r="Y36" s="27">
        <f t="shared" si="19"/>
        <v>0</v>
      </c>
      <c r="Z36" s="27">
        <v>34</v>
      </c>
      <c r="AA36" t="e">
        <f>VLOOKUP(A36,#REF!,63,0)</f>
        <v>#REF!</v>
      </c>
    </row>
    <row r="37" spans="1:27" x14ac:dyDescent="0.25">
      <c r="A37" s="14" t="s">
        <v>35</v>
      </c>
      <c r="B37" s="27">
        <f t="shared" si="7"/>
        <v>-15</v>
      </c>
      <c r="C37" s="27">
        <f t="shared" si="8"/>
        <v>-14</v>
      </c>
      <c r="D37" s="7">
        <f>VLOOKUP(A37,'Рейтинг места '!A:O,15,0)</f>
        <v>10</v>
      </c>
      <c r="E37" s="27">
        <f t="shared" si="9"/>
        <v>0</v>
      </c>
      <c r="F37" s="7">
        <v>24</v>
      </c>
      <c r="G37" s="27">
        <f t="shared" si="10"/>
        <v>-5</v>
      </c>
      <c r="H37" s="42">
        <v>24</v>
      </c>
      <c r="I37" s="27">
        <f t="shared" si="11"/>
        <v>4</v>
      </c>
      <c r="J37" s="14">
        <v>29</v>
      </c>
      <c r="K37" s="27">
        <f t="shared" si="12"/>
        <v>-21</v>
      </c>
      <c r="L37" s="7">
        <v>25</v>
      </c>
      <c r="M37" s="27">
        <f t="shared" si="13"/>
        <v>-33</v>
      </c>
      <c r="N37" s="27">
        <v>46</v>
      </c>
      <c r="O37" s="27">
        <f t="shared" si="14"/>
        <v>-5</v>
      </c>
      <c r="P37" s="27">
        <v>51</v>
      </c>
      <c r="Q37" s="27">
        <f t="shared" si="15"/>
        <v>3</v>
      </c>
      <c r="R37" s="27">
        <v>48</v>
      </c>
      <c r="S37" s="27">
        <f t="shared" si="16"/>
        <v>-13</v>
      </c>
      <c r="T37" s="27">
        <v>61</v>
      </c>
      <c r="U37" s="27">
        <f t="shared" si="17"/>
        <v>-18</v>
      </c>
      <c r="V37" s="28">
        <v>79</v>
      </c>
      <c r="W37" s="28">
        <f t="shared" si="18"/>
        <v>-3</v>
      </c>
      <c r="X37" s="27">
        <v>82</v>
      </c>
      <c r="Y37" s="27">
        <f t="shared" si="19"/>
        <v>-2</v>
      </c>
      <c r="Z37" s="27">
        <v>84</v>
      </c>
      <c r="AA37" t="e">
        <f>VLOOKUP(A37,#REF!,63,0)</f>
        <v>#REF!</v>
      </c>
    </row>
    <row r="38" spans="1:27" x14ac:dyDescent="0.25">
      <c r="A38" s="14" t="s">
        <v>36</v>
      </c>
      <c r="B38" s="27">
        <f t="shared" si="7"/>
        <v>-17</v>
      </c>
      <c r="C38" s="27">
        <f t="shared" si="8"/>
        <v>0</v>
      </c>
      <c r="D38" s="7">
        <f>VLOOKUP(A38,'Рейтинг места '!A:O,15,0)</f>
        <v>52</v>
      </c>
      <c r="E38" s="27">
        <f t="shared" si="9"/>
        <v>-3</v>
      </c>
      <c r="F38" s="7">
        <v>52</v>
      </c>
      <c r="G38" s="27">
        <f t="shared" si="10"/>
        <v>-3</v>
      </c>
      <c r="H38" s="42">
        <v>55</v>
      </c>
      <c r="I38" s="27">
        <f t="shared" si="11"/>
        <v>-11</v>
      </c>
      <c r="J38" s="14">
        <v>58</v>
      </c>
      <c r="K38" s="27">
        <f t="shared" si="12"/>
        <v>31</v>
      </c>
      <c r="L38" s="7">
        <v>69</v>
      </c>
      <c r="M38" s="27">
        <f t="shared" si="13"/>
        <v>4</v>
      </c>
      <c r="N38" s="27">
        <v>38</v>
      </c>
      <c r="O38" s="27">
        <f t="shared" si="14"/>
        <v>5</v>
      </c>
      <c r="P38" s="27">
        <v>33</v>
      </c>
      <c r="Q38" s="27">
        <f t="shared" si="15"/>
        <v>2</v>
      </c>
      <c r="R38" s="27">
        <v>31</v>
      </c>
      <c r="S38" s="27">
        <f t="shared" si="16"/>
        <v>10</v>
      </c>
      <c r="T38" s="27">
        <v>21</v>
      </c>
      <c r="U38" s="27">
        <f t="shared" si="17"/>
        <v>-13</v>
      </c>
      <c r="V38" s="28">
        <v>34</v>
      </c>
      <c r="W38" s="28">
        <f t="shared" si="18"/>
        <v>-3</v>
      </c>
      <c r="X38" s="27">
        <v>37</v>
      </c>
      <c r="Y38" s="27">
        <f t="shared" si="19"/>
        <v>0</v>
      </c>
      <c r="Z38" s="27">
        <v>37</v>
      </c>
      <c r="AA38" t="e">
        <f>VLOOKUP(A38,#REF!,63,0)</f>
        <v>#REF!</v>
      </c>
    </row>
    <row r="39" spans="1:27" x14ac:dyDescent="0.25">
      <c r="A39" s="14" t="s">
        <v>37</v>
      </c>
      <c r="B39" s="27">
        <f t="shared" si="7"/>
        <v>-31</v>
      </c>
      <c r="C39" s="27">
        <f t="shared" si="8"/>
        <v>-27</v>
      </c>
      <c r="D39" s="7">
        <f>VLOOKUP(A39,'Рейтинг места '!A:O,15,0)</f>
        <v>34</v>
      </c>
      <c r="E39" s="27">
        <f t="shared" si="9"/>
        <v>-9</v>
      </c>
      <c r="F39" s="7">
        <v>61</v>
      </c>
      <c r="G39" s="27">
        <f t="shared" si="10"/>
        <v>0</v>
      </c>
      <c r="H39" s="42">
        <v>70</v>
      </c>
      <c r="I39" s="27">
        <f t="shared" si="11"/>
        <v>5</v>
      </c>
      <c r="J39" s="14">
        <v>70</v>
      </c>
      <c r="K39" s="27">
        <f t="shared" si="12"/>
        <v>-5</v>
      </c>
      <c r="L39" s="7">
        <v>65</v>
      </c>
      <c r="M39" s="27">
        <f t="shared" si="13"/>
        <v>10</v>
      </c>
      <c r="N39" s="27">
        <v>70</v>
      </c>
      <c r="O39" s="27">
        <f t="shared" si="14"/>
        <v>-2</v>
      </c>
      <c r="P39" s="27">
        <v>72</v>
      </c>
      <c r="Q39" s="27">
        <f t="shared" si="15"/>
        <v>-8</v>
      </c>
      <c r="R39" s="27">
        <v>80</v>
      </c>
      <c r="S39" s="27">
        <f t="shared" si="16"/>
        <v>3</v>
      </c>
      <c r="T39" s="27">
        <v>77</v>
      </c>
      <c r="U39" s="27">
        <f t="shared" si="17"/>
        <v>17</v>
      </c>
      <c r="V39" s="28">
        <v>60</v>
      </c>
      <c r="W39" s="28">
        <f t="shared" si="18"/>
        <v>-2</v>
      </c>
      <c r="X39" s="27">
        <v>62</v>
      </c>
      <c r="Y39" s="27">
        <f t="shared" si="19"/>
        <v>0</v>
      </c>
      <c r="Z39" s="27">
        <v>62</v>
      </c>
      <c r="AA39" t="e">
        <f>VLOOKUP(A39,#REF!,63,0)</f>
        <v>#REF!</v>
      </c>
    </row>
    <row r="40" spans="1:27" x14ac:dyDescent="0.25">
      <c r="A40" s="14" t="s">
        <v>38</v>
      </c>
      <c r="B40" s="27">
        <f t="shared" si="7"/>
        <v>0</v>
      </c>
      <c r="C40" s="27">
        <f t="shared" si="8"/>
        <v>6</v>
      </c>
      <c r="D40" s="7">
        <f>VLOOKUP(A40,'Рейтинг места '!A:O,15,0)</f>
        <v>20</v>
      </c>
      <c r="E40" s="27">
        <f t="shared" si="9"/>
        <v>-3</v>
      </c>
      <c r="F40" s="7">
        <v>14</v>
      </c>
      <c r="G40" s="27">
        <f t="shared" si="10"/>
        <v>0</v>
      </c>
      <c r="H40" s="42">
        <v>17</v>
      </c>
      <c r="I40" s="27">
        <f t="shared" si="11"/>
        <v>-3</v>
      </c>
      <c r="J40" s="14">
        <v>17</v>
      </c>
      <c r="K40" s="27">
        <f t="shared" si="12"/>
        <v>-9</v>
      </c>
      <c r="L40" s="7">
        <v>20</v>
      </c>
      <c r="M40" s="27">
        <f t="shared" si="13"/>
        <v>-28</v>
      </c>
      <c r="N40" s="27">
        <v>29</v>
      </c>
      <c r="O40" s="27">
        <f t="shared" si="14"/>
        <v>0</v>
      </c>
      <c r="P40" s="27">
        <v>29</v>
      </c>
      <c r="Q40" s="27">
        <f t="shared" si="15"/>
        <v>0</v>
      </c>
      <c r="R40" s="27">
        <v>29</v>
      </c>
      <c r="S40" s="27">
        <f t="shared" si="16"/>
        <v>-8</v>
      </c>
      <c r="T40" s="27">
        <v>37</v>
      </c>
      <c r="U40" s="27">
        <f t="shared" si="17"/>
        <v>-20</v>
      </c>
      <c r="V40" s="28">
        <v>57</v>
      </c>
      <c r="W40" s="28">
        <f t="shared" si="18"/>
        <v>1</v>
      </c>
      <c r="X40" s="27">
        <v>56</v>
      </c>
      <c r="Y40" s="27">
        <f t="shared" si="19"/>
        <v>-15</v>
      </c>
      <c r="Z40" s="27">
        <v>71</v>
      </c>
      <c r="AA40" t="e">
        <f>VLOOKUP(A40,#REF!,63,0)</f>
        <v>#REF!</v>
      </c>
    </row>
    <row r="41" spans="1:27" x14ac:dyDescent="0.25">
      <c r="A41" s="14" t="s">
        <v>39</v>
      </c>
      <c r="B41" s="27">
        <f t="shared" si="7"/>
        <v>0</v>
      </c>
      <c r="C41" s="27">
        <f t="shared" si="8"/>
        <v>0</v>
      </c>
      <c r="D41" s="7">
        <f>VLOOKUP(A41,'Рейтинг места '!A:O,15,0)</f>
        <v>3</v>
      </c>
      <c r="E41" s="27">
        <f t="shared" si="9"/>
        <v>0</v>
      </c>
      <c r="F41" s="7">
        <v>3</v>
      </c>
      <c r="G41" s="27">
        <f t="shared" si="10"/>
        <v>0</v>
      </c>
      <c r="H41" s="42">
        <v>3</v>
      </c>
      <c r="I41" s="27">
        <f t="shared" si="11"/>
        <v>0</v>
      </c>
      <c r="J41" s="14">
        <v>3</v>
      </c>
      <c r="K41" s="27">
        <f t="shared" si="12"/>
        <v>-1</v>
      </c>
      <c r="L41" s="7">
        <v>3</v>
      </c>
      <c r="M41" s="27">
        <f t="shared" si="13"/>
        <v>-9</v>
      </c>
      <c r="N41" s="27">
        <v>4</v>
      </c>
      <c r="O41" s="27">
        <f t="shared" si="14"/>
        <v>-2</v>
      </c>
      <c r="P41" s="27">
        <v>6</v>
      </c>
      <c r="Q41" s="27">
        <f t="shared" si="15"/>
        <v>-7</v>
      </c>
      <c r="R41" s="27">
        <v>13</v>
      </c>
      <c r="S41" s="27">
        <f t="shared" si="16"/>
        <v>0</v>
      </c>
      <c r="T41" s="27">
        <v>13</v>
      </c>
      <c r="U41" s="27">
        <f t="shared" si="17"/>
        <v>0</v>
      </c>
      <c r="V41" s="28">
        <v>13</v>
      </c>
      <c r="W41" s="28">
        <f t="shared" si="18"/>
        <v>0</v>
      </c>
      <c r="X41" s="27">
        <v>13</v>
      </c>
      <c r="Y41" s="27">
        <f t="shared" si="19"/>
        <v>-3</v>
      </c>
      <c r="Z41" s="27">
        <v>16</v>
      </c>
      <c r="AA41" t="e">
        <f>VLOOKUP(A41,#REF!,63,0)</f>
        <v>#REF!</v>
      </c>
    </row>
    <row r="42" spans="1:27" x14ac:dyDescent="0.25">
      <c r="A42" s="14" t="s">
        <v>40</v>
      </c>
      <c r="B42" s="27">
        <f t="shared" si="7"/>
        <v>40</v>
      </c>
      <c r="C42" s="27">
        <f t="shared" si="8"/>
        <v>7</v>
      </c>
      <c r="D42" s="7">
        <f>VLOOKUP(A42,'Рейтинг места '!A:O,15,0)</f>
        <v>71</v>
      </c>
      <c r="E42" s="27">
        <f t="shared" si="9"/>
        <v>12</v>
      </c>
      <c r="F42" s="7">
        <v>64</v>
      </c>
      <c r="G42" s="27">
        <f t="shared" si="10"/>
        <v>13</v>
      </c>
      <c r="H42" s="42">
        <v>52</v>
      </c>
      <c r="I42" s="27">
        <f t="shared" si="11"/>
        <v>8</v>
      </c>
      <c r="J42" s="14">
        <v>39</v>
      </c>
      <c r="K42" s="27">
        <f t="shared" si="12"/>
        <v>-31</v>
      </c>
      <c r="L42" s="7">
        <v>31</v>
      </c>
      <c r="M42" s="27">
        <f t="shared" si="13"/>
        <v>8</v>
      </c>
      <c r="N42" s="27">
        <v>62</v>
      </c>
      <c r="O42" s="27">
        <f t="shared" si="14"/>
        <v>2</v>
      </c>
      <c r="P42" s="27">
        <v>60</v>
      </c>
      <c r="Q42" s="27">
        <f t="shared" si="15"/>
        <v>2</v>
      </c>
      <c r="R42" s="27">
        <v>58</v>
      </c>
      <c r="S42" s="27">
        <f t="shared" si="16"/>
        <v>-4</v>
      </c>
      <c r="T42" s="27">
        <v>62</v>
      </c>
      <c r="U42" s="27">
        <f t="shared" si="17"/>
        <v>8</v>
      </c>
      <c r="V42" s="28">
        <v>54</v>
      </c>
      <c r="W42" s="28">
        <f t="shared" si="18"/>
        <v>-9</v>
      </c>
      <c r="X42" s="27">
        <v>63</v>
      </c>
      <c r="Y42" s="27">
        <f t="shared" si="19"/>
        <v>28</v>
      </c>
      <c r="Z42" s="27">
        <v>35</v>
      </c>
      <c r="AA42" t="e">
        <f>VLOOKUP(A42,#REF!,63,0)</f>
        <v>#REF!</v>
      </c>
    </row>
    <row r="43" spans="1:27" x14ac:dyDescent="0.25">
      <c r="A43" s="14" t="s">
        <v>41</v>
      </c>
      <c r="B43" s="27">
        <f t="shared" si="7"/>
        <v>-20</v>
      </c>
      <c r="C43" s="27">
        <f t="shared" si="8"/>
        <v>-17</v>
      </c>
      <c r="D43" s="7">
        <f>VLOOKUP(A43,'Рейтинг места '!A:O,15,0)</f>
        <v>8</v>
      </c>
      <c r="E43" s="27">
        <f t="shared" si="9"/>
        <v>-2</v>
      </c>
      <c r="F43" s="7">
        <v>25</v>
      </c>
      <c r="G43" s="27">
        <f t="shared" si="10"/>
        <v>5</v>
      </c>
      <c r="H43" s="42">
        <v>27</v>
      </c>
      <c r="I43" s="27">
        <f t="shared" si="11"/>
        <v>-6</v>
      </c>
      <c r="J43" s="14">
        <v>22</v>
      </c>
      <c r="K43" s="27">
        <f t="shared" si="12"/>
        <v>1</v>
      </c>
      <c r="L43" s="7">
        <v>28</v>
      </c>
      <c r="M43" s="27">
        <f t="shared" si="13"/>
        <v>4</v>
      </c>
      <c r="N43" s="27">
        <v>27</v>
      </c>
      <c r="O43" s="27">
        <f t="shared" si="14"/>
        <v>-1</v>
      </c>
      <c r="P43" s="27">
        <v>28</v>
      </c>
      <c r="Q43" s="27">
        <f t="shared" si="15"/>
        <v>-2</v>
      </c>
      <c r="R43" s="27">
        <v>30</v>
      </c>
      <c r="S43" s="27">
        <f t="shared" si="16"/>
        <v>5</v>
      </c>
      <c r="T43" s="27">
        <v>25</v>
      </c>
      <c r="U43" s="27">
        <f t="shared" si="17"/>
        <v>2</v>
      </c>
      <c r="V43" s="28">
        <v>23</v>
      </c>
      <c r="W43" s="28">
        <f t="shared" si="18"/>
        <v>5</v>
      </c>
      <c r="X43" s="27">
        <v>18</v>
      </c>
      <c r="Y43" s="27">
        <f t="shared" si="19"/>
        <v>-3</v>
      </c>
      <c r="Z43" s="27">
        <v>21</v>
      </c>
      <c r="AA43" t="e">
        <f>VLOOKUP(A43,#REF!,63,0)</f>
        <v>#REF!</v>
      </c>
    </row>
    <row r="44" spans="1:27" x14ac:dyDescent="0.25">
      <c r="A44" s="14" t="s">
        <v>42</v>
      </c>
      <c r="B44" s="27">
        <f t="shared" si="7"/>
        <v>-27</v>
      </c>
      <c r="C44" s="27">
        <f t="shared" si="8"/>
        <v>-30</v>
      </c>
      <c r="D44" s="7">
        <f>VLOOKUP(A44,'Рейтинг места '!A:O,15,0)</f>
        <v>43</v>
      </c>
      <c r="E44" s="27">
        <f t="shared" si="9"/>
        <v>-3</v>
      </c>
      <c r="F44" s="7">
        <v>73</v>
      </c>
      <c r="G44" s="27">
        <f t="shared" si="10"/>
        <v>5</v>
      </c>
      <c r="H44" s="42">
        <v>76</v>
      </c>
      <c r="I44" s="27">
        <f t="shared" si="11"/>
        <v>1</v>
      </c>
      <c r="J44" s="14">
        <v>71</v>
      </c>
      <c r="K44" s="27">
        <f t="shared" si="12"/>
        <v>8</v>
      </c>
      <c r="L44" s="7">
        <v>70</v>
      </c>
      <c r="M44" s="27">
        <f t="shared" si="13"/>
        <v>35</v>
      </c>
      <c r="N44" s="27">
        <v>62</v>
      </c>
      <c r="O44" s="27">
        <f t="shared" si="14"/>
        <v>0</v>
      </c>
      <c r="P44" s="27">
        <v>62</v>
      </c>
      <c r="Q44" s="27">
        <f t="shared" si="15"/>
        <v>-2</v>
      </c>
      <c r="R44" s="27">
        <v>64</v>
      </c>
      <c r="S44" s="27">
        <f t="shared" si="16"/>
        <v>-1</v>
      </c>
      <c r="T44" s="27">
        <v>65</v>
      </c>
      <c r="U44" s="27">
        <f t="shared" si="17"/>
        <v>38</v>
      </c>
      <c r="V44" s="28">
        <v>27</v>
      </c>
      <c r="W44" s="28">
        <f t="shared" si="18"/>
        <v>2</v>
      </c>
      <c r="X44" s="27">
        <v>25</v>
      </c>
      <c r="Y44" s="27">
        <f t="shared" si="19"/>
        <v>7</v>
      </c>
      <c r="Z44" s="27">
        <v>18</v>
      </c>
      <c r="AA44" t="e">
        <f>VLOOKUP(A44,#REF!,63,0)</f>
        <v>#REF!</v>
      </c>
    </row>
    <row r="45" spans="1:27" x14ac:dyDescent="0.25">
      <c r="A45" s="14" t="s">
        <v>43</v>
      </c>
      <c r="B45" s="27">
        <f t="shared" si="7"/>
        <v>18</v>
      </c>
      <c r="C45" s="27">
        <f t="shared" si="8"/>
        <v>23</v>
      </c>
      <c r="D45" s="7">
        <f>VLOOKUP(A45,'Рейтинг места '!A:O,15,0)</f>
        <v>64</v>
      </c>
      <c r="E45" s="27">
        <f t="shared" si="9"/>
        <v>0</v>
      </c>
      <c r="F45" s="7">
        <v>41</v>
      </c>
      <c r="G45" s="27">
        <f t="shared" si="10"/>
        <v>-8</v>
      </c>
      <c r="H45" s="42">
        <v>41</v>
      </c>
      <c r="I45" s="27">
        <f t="shared" si="11"/>
        <v>3</v>
      </c>
      <c r="J45" s="14">
        <v>49</v>
      </c>
      <c r="K45" s="27">
        <f t="shared" si="12"/>
        <v>-3</v>
      </c>
      <c r="L45" s="7">
        <v>46</v>
      </c>
      <c r="M45" s="27">
        <f t="shared" si="13"/>
        <v>-15</v>
      </c>
      <c r="N45" s="27">
        <v>49</v>
      </c>
      <c r="O45" s="27">
        <f t="shared" si="14"/>
        <v>-6</v>
      </c>
      <c r="P45" s="27">
        <v>55</v>
      </c>
      <c r="Q45" s="27">
        <f t="shared" si="15"/>
        <v>-12</v>
      </c>
      <c r="R45" s="27">
        <v>67</v>
      </c>
      <c r="S45" s="27">
        <f t="shared" si="16"/>
        <v>-1</v>
      </c>
      <c r="T45" s="27">
        <v>68</v>
      </c>
      <c r="U45" s="27">
        <f t="shared" si="17"/>
        <v>4</v>
      </c>
      <c r="V45" s="28">
        <v>64</v>
      </c>
      <c r="W45" s="28">
        <f t="shared" si="18"/>
        <v>-5</v>
      </c>
      <c r="X45" s="27">
        <v>69</v>
      </c>
      <c r="Y45" s="27">
        <f t="shared" si="19"/>
        <v>-3</v>
      </c>
      <c r="Z45" s="27">
        <v>72</v>
      </c>
      <c r="AA45" t="e">
        <f>VLOOKUP(A45,#REF!,63,0)</f>
        <v>#REF!</v>
      </c>
    </row>
    <row r="46" spans="1:27" x14ac:dyDescent="0.25">
      <c r="A46" s="14" t="s">
        <v>44</v>
      </c>
      <c r="B46" s="27">
        <f t="shared" si="7"/>
        <v>12</v>
      </c>
      <c r="C46" s="27">
        <f t="shared" si="8"/>
        <v>14</v>
      </c>
      <c r="D46" s="7">
        <f>VLOOKUP(A46,'Рейтинг места '!A:O,15,0)</f>
        <v>54</v>
      </c>
      <c r="E46" s="27">
        <f t="shared" si="9"/>
        <v>2</v>
      </c>
      <c r="F46" s="7">
        <v>40</v>
      </c>
      <c r="G46" s="27">
        <f t="shared" si="10"/>
        <v>-8</v>
      </c>
      <c r="H46" s="42">
        <v>38</v>
      </c>
      <c r="I46" s="27">
        <f t="shared" si="11"/>
        <v>4</v>
      </c>
      <c r="J46" s="14">
        <v>46</v>
      </c>
      <c r="K46" s="27">
        <f t="shared" si="12"/>
        <v>6</v>
      </c>
      <c r="L46" s="7">
        <v>42</v>
      </c>
      <c r="M46" s="27">
        <f t="shared" si="13"/>
        <v>-31</v>
      </c>
      <c r="N46" s="27">
        <v>36</v>
      </c>
      <c r="O46" s="27">
        <f t="shared" si="14"/>
        <v>-3</v>
      </c>
      <c r="P46" s="27">
        <v>39</v>
      </c>
      <c r="Q46" s="27">
        <f t="shared" si="15"/>
        <v>2</v>
      </c>
      <c r="R46" s="27">
        <v>37</v>
      </c>
      <c r="S46" s="27">
        <f t="shared" si="16"/>
        <v>-10</v>
      </c>
      <c r="T46" s="27">
        <v>47</v>
      </c>
      <c r="U46" s="27">
        <f t="shared" si="17"/>
        <v>-20</v>
      </c>
      <c r="V46" s="28">
        <v>67</v>
      </c>
      <c r="W46" s="28">
        <f t="shared" si="18"/>
        <v>1</v>
      </c>
      <c r="X46" s="27">
        <v>66</v>
      </c>
      <c r="Y46" s="27">
        <f t="shared" si="19"/>
        <v>-8</v>
      </c>
      <c r="Z46" s="27">
        <v>74</v>
      </c>
      <c r="AA46" t="e">
        <f>VLOOKUP(A46,#REF!,63,0)</f>
        <v>#REF!</v>
      </c>
    </row>
    <row r="47" spans="1:27" x14ac:dyDescent="0.25">
      <c r="A47" s="14" t="s">
        <v>45</v>
      </c>
      <c r="B47" s="27">
        <f t="shared" si="7"/>
        <v>-6</v>
      </c>
      <c r="C47" s="27">
        <f t="shared" si="8"/>
        <v>6</v>
      </c>
      <c r="D47" s="7">
        <f>VLOOKUP(A47,'Рейтинг места '!A:O,15,0)</f>
        <v>43</v>
      </c>
      <c r="E47" s="27">
        <f t="shared" si="9"/>
        <v>3</v>
      </c>
      <c r="F47" s="7">
        <v>37</v>
      </c>
      <c r="G47" s="27">
        <f t="shared" si="10"/>
        <v>-4</v>
      </c>
      <c r="H47" s="42">
        <v>34</v>
      </c>
      <c r="I47" s="27">
        <f t="shared" si="11"/>
        <v>-11</v>
      </c>
      <c r="J47" s="14">
        <v>38</v>
      </c>
      <c r="K47" s="27">
        <f t="shared" si="12"/>
        <v>11</v>
      </c>
      <c r="L47" s="7">
        <v>49</v>
      </c>
      <c r="M47" s="27">
        <f t="shared" si="13"/>
        <v>24</v>
      </c>
      <c r="N47" s="27">
        <v>38</v>
      </c>
      <c r="O47" s="27">
        <f t="shared" si="14"/>
        <v>7</v>
      </c>
      <c r="P47" s="27">
        <v>31</v>
      </c>
      <c r="Q47" s="27">
        <f t="shared" si="15"/>
        <v>3</v>
      </c>
      <c r="R47" s="27">
        <v>28</v>
      </c>
      <c r="S47" s="27">
        <f t="shared" si="16"/>
        <v>0</v>
      </c>
      <c r="T47" s="27">
        <v>28</v>
      </c>
      <c r="U47" s="27">
        <f t="shared" si="17"/>
        <v>14</v>
      </c>
      <c r="V47" s="28">
        <v>14</v>
      </c>
      <c r="W47" s="28">
        <f t="shared" si="18"/>
        <v>3</v>
      </c>
      <c r="X47" s="27">
        <v>11</v>
      </c>
      <c r="Y47" s="27">
        <f t="shared" si="19"/>
        <v>2</v>
      </c>
      <c r="Z47" s="27">
        <v>9</v>
      </c>
      <c r="AA47" t="e">
        <f>VLOOKUP(A47,#REF!,63,0)</f>
        <v>#REF!</v>
      </c>
    </row>
    <row r="48" spans="1:27" x14ac:dyDescent="0.25">
      <c r="A48" s="14" t="s">
        <v>46</v>
      </c>
      <c r="B48" s="27">
        <f t="shared" si="7"/>
        <v>10</v>
      </c>
      <c r="C48" s="27">
        <f t="shared" si="8"/>
        <v>6</v>
      </c>
      <c r="D48" s="7">
        <f>VLOOKUP(A48,'Рейтинг места '!A:O,15,0)</f>
        <v>82</v>
      </c>
      <c r="E48" s="27">
        <f t="shared" si="9"/>
        <v>1</v>
      </c>
      <c r="F48" s="7">
        <v>76</v>
      </c>
      <c r="G48" s="27">
        <f t="shared" si="10"/>
        <v>3</v>
      </c>
      <c r="H48" s="42">
        <v>75</v>
      </c>
      <c r="I48" s="27">
        <f t="shared" si="11"/>
        <v>0</v>
      </c>
      <c r="J48" s="14">
        <v>72</v>
      </c>
      <c r="K48" s="27">
        <f t="shared" si="12"/>
        <v>-2</v>
      </c>
      <c r="L48" s="7">
        <v>72</v>
      </c>
      <c r="M48" s="27">
        <f t="shared" si="13"/>
        <v>-11</v>
      </c>
      <c r="N48" s="27">
        <v>74</v>
      </c>
      <c r="O48" s="27">
        <f t="shared" si="14"/>
        <v>9</v>
      </c>
      <c r="P48" s="27">
        <v>65</v>
      </c>
      <c r="Q48" s="27">
        <f t="shared" si="15"/>
        <v>-7</v>
      </c>
      <c r="R48" s="27">
        <v>72</v>
      </c>
      <c r="S48" s="27">
        <f t="shared" si="16"/>
        <v>-7</v>
      </c>
      <c r="T48" s="27">
        <v>79</v>
      </c>
      <c r="U48" s="27">
        <f t="shared" si="17"/>
        <v>-6</v>
      </c>
      <c r="V48" s="28">
        <v>85</v>
      </c>
      <c r="W48" s="28">
        <f t="shared" si="18"/>
        <v>2</v>
      </c>
      <c r="X48" s="27">
        <v>83</v>
      </c>
      <c r="Y48" s="27">
        <f t="shared" si="19"/>
        <v>-2</v>
      </c>
      <c r="Z48" s="27">
        <v>85</v>
      </c>
      <c r="AA48" t="e">
        <f>VLOOKUP(A48,#REF!,63,0)</f>
        <v>#REF!</v>
      </c>
    </row>
    <row r="49" spans="1:27" x14ac:dyDescent="0.25">
      <c r="A49" s="14" t="s">
        <v>47</v>
      </c>
      <c r="B49" s="27">
        <f t="shared" si="7"/>
        <v>2</v>
      </c>
      <c r="C49" s="27">
        <f t="shared" si="8"/>
        <v>-5</v>
      </c>
      <c r="D49" s="7">
        <f>VLOOKUP(A49,'Рейтинг места '!A:O,15,0)</f>
        <v>31</v>
      </c>
      <c r="E49" s="27">
        <f t="shared" si="9"/>
        <v>-1</v>
      </c>
      <c r="F49" s="7">
        <v>36</v>
      </c>
      <c r="G49" s="27">
        <f t="shared" si="10"/>
        <v>2</v>
      </c>
      <c r="H49" s="42">
        <v>37</v>
      </c>
      <c r="I49" s="27">
        <f t="shared" si="11"/>
        <v>6</v>
      </c>
      <c r="J49" s="14">
        <v>35</v>
      </c>
      <c r="K49" s="27">
        <f t="shared" si="12"/>
        <v>9</v>
      </c>
      <c r="L49" s="7">
        <v>29</v>
      </c>
      <c r="M49" s="27">
        <f t="shared" si="13"/>
        <v>4</v>
      </c>
      <c r="N49" s="27">
        <v>20</v>
      </c>
      <c r="O49" s="27">
        <f t="shared" si="14"/>
        <v>-1</v>
      </c>
      <c r="P49" s="27">
        <v>21</v>
      </c>
      <c r="Q49" s="27">
        <f t="shared" si="15"/>
        <v>6</v>
      </c>
      <c r="R49" s="27">
        <v>15</v>
      </c>
      <c r="S49" s="27">
        <f t="shared" si="16"/>
        <v>7</v>
      </c>
      <c r="T49" s="27">
        <v>8</v>
      </c>
      <c r="U49" s="27">
        <f t="shared" si="17"/>
        <v>-8</v>
      </c>
      <c r="V49" s="28">
        <v>16</v>
      </c>
      <c r="W49" s="28">
        <f t="shared" si="18"/>
        <v>3</v>
      </c>
      <c r="X49" s="27">
        <v>13</v>
      </c>
      <c r="Y49" s="27">
        <f t="shared" si="19"/>
        <v>2</v>
      </c>
      <c r="Z49" s="27">
        <v>11</v>
      </c>
      <c r="AA49" t="e">
        <f>VLOOKUP(A49,#REF!,63,0)</f>
        <v>#REF!</v>
      </c>
    </row>
    <row r="50" spans="1:27" x14ac:dyDescent="0.25">
      <c r="A50" s="14" t="s">
        <v>48</v>
      </c>
      <c r="B50" s="27">
        <f t="shared" si="7"/>
        <v>-2</v>
      </c>
      <c r="C50" s="27">
        <f t="shared" si="8"/>
        <v>-3</v>
      </c>
      <c r="D50" s="7">
        <f>VLOOKUP(A50,'Рейтинг места '!A:O,15,0)</f>
        <v>75</v>
      </c>
      <c r="E50" s="27">
        <f t="shared" si="9"/>
        <v>-3</v>
      </c>
      <c r="F50" s="7">
        <v>78</v>
      </c>
      <c r="G50" s="27">
        <f t="shared" si="10"/>
        <v>1</v>
      </c>
      <c r="H50" s="42">
        <v>81</v>
      </c>
      <c r="I50" s="27">
        <f t="shared" si="11"/>
        <v>3</v>
      </c>
      <c r="J50" s="14">
        <v>80</v>
      </c>
      <c r="K50" s="27">
        <f t="shared" si="12"/>
        <v>-3</v>
      </c>
      <c r="L50" s="7">
        <v>77</v>
      </c>
      <c r="M50" s="27">
        <f t="shared" si="13"/>
        <v>4</v>
      </c>
      <c r="N50" s="27">
        <v>80</v>
      </c>
      <c r="O50" s="27">
        <f t="shared" si="14"/>
        <v>0</v>
      </c>
      <c r="P50" s="27">
        <v>80</v>
      </c>
      <c r="Q50" s="27">
        <f t="shared" si="15"/>
        <v>-1</v>
      </c>
      <c r="R50" s="27">
        <v>81</v>
      </c>
      <c r="S50" s="27">
        <f t="shared" si="16"/>
        <v>3</v>
      </c>
      <c r="T50" s="27">
        <v>78</v>
      </c>
      <c r="U50" s="27">
        <f t="shared" si="17"/>
        <v>2</v>
      </c>
      <c r="V50" s="28">
        <v>76</v>
      </c>
      <c r="W50" s="28">
        <f t="shared" si="18"/>
        <v>3</v>
      </c>
      <c r="X50" s="27">
        <v>73</v>
      </c>
      <c r="Y50" s="27">
        <f t="shared" si="19"/>
        <v>-8</v>
      </c>
      <c r="Z50" s="27">
        <v>81</v>
      </c>
      <c r="AA50" t="e">
        <f>VLOOKUP(A50,#REF!,63,0)</f>
        <v>#REF!</v>
      </c>
    </row>
    <row r="51" spans="1:27" x14ac:dyDescent="0.25">
      <c r="A51" s="14" t="s">
        <v>49</v>
      </c>
      <c r="B51" s="27">
        <f t="shared" si="7"/>
        <v>3</v>
      </c>
      <c r="C51" s="27">
        <f t="shared" si="8"/>
        <v>2</v>
      </c>
      <c r="D51" s="7">
        <f>VLOOKUP(A51,'Рейтинг места '!A:O,15,0)</f>
        <v>6</v>
      </c>
      <c r="E51" s="27">
        <f t="shared" si="9"/>
        <v>1</v>
      </c>
      <c r="F51" s="7">
        <v>4</v>
      </c>
      <c r="G51" s="27">
        <f t="shared" si="10"/>
        <v>-4</v>
      </c>
      <c r="H51" s="42">
        <v>3</v>
      </c>
      <c r="I51" s="27">
        <f t="shared" si="11"/>
        <v>4</v>
      </c>
      <c r="J51" s="14">
        <v>7</v>
      </c>
      <c r="K51" s="27">
        <f t="shared" si="12"/>
        <v>-20</v>
      </c>
      <c r="L51" s="7">
        <v>3</v>
      </c>
      <c r="M51" s="27">
        <f t="shared" si="13"/>
        <v>-18</v>
      </c>
      <c r="N51" s="27">
        <v>23</v>
      </c>
      <c r="O51" s="27">
        <f t="shared" si="14"/>
        <v>-3</v>
      </c>
      <c r="P51" s="27">
        <v>26</v>
      </c>
      <c r="Q51" s="27">
        <f t="shared" si="15"/>
        <v>6</v>
      </c>
      <c r="R51" s="27">
        <v>20</v>
      </c>
      <c r="S51" s="27">
        <f t="shared" si="16"/>
        <v>4</v>
      </c>
      <c r="T51" s="27">
        <v>16</v>
      </c>
      <c r="U51" s="27">
        <f t="shared" si="17"/>
        <v>-25</v>
      </c>
      <c r="V51" s="28">
        <v>41</v>
      </c>
      <c r="W51" s="28">
        <f t="shared" si="18"/>
        <v>-3</v>
      </c>
      <c r="X51" s="27">
        <v>44</v>
      </c>
      <c r="Y51" s="27">
        <f t="shared" si="19"/>
        <v>2</v>
      </c>
      <c r="Z51" s="27">
        <v>42</v>
      </c>
      <c r="AA51" t="e">
        <f>VLOOKUP(A51,#REF!,63,0)</f>
        <v>#REF!</v>
      </c>
    </row>
    <row r="52" spans="1:27" x14ac:dyDescent="0.25">
      <c r="A52" s="14" t="s">
        <v>50</v>
      </c>
      <c r="B52" s="27">
        <f t="shared" si="7"/>
        <v>-4</v>
      </c>
      <c r="C52" s="27">
        <f t="shared" si="8"/>
        <v>-3</v>
      </c>
      <c r="D52" s="7">
        <f>VLOOKUP(A52,'Рейтинг места '!A:O,15,0)</f>
        <v>48</v>
      </c>
      <c r="E52" s="27">
        <f t="shared" si="9"/>
        <v>-6</v>
      </c>
      <c r="F52" s="7">
        <v>51</v>
      </c>
      <c r="G52" s="27">
        <f t="shared" si="10"/>
        <v>1</v>
      </c>
      <c r="H52" s="42">
        <v>57</v>
      </c>
      <c r="I52" s="27">
        <f t="shared" si="11"/>
        <v>4</v>
      </c>
      <c r="J52" s="14">
        <v>56</v>
      </c>
      <c r="K52" s="27">
        <f t="shared" si="12"/>
        <v>-5</v>
      </c>
      <c r="L52" s="7">
        <v>52</v>
      </c>
      <c r="M52" s="27">
        <f t="shared" si="13"/>
        <v>-6</v>
      </c>
      <c r="N52" s="27">
        <v>57</v>
      </c>
      <c r="O52" s="27">
        <f t="shared" si="14"/>
        <v>3</v>
      </c>
      <c r="P52" s="27">
        <v>54</v>
      </c>
      <c r="Q52" s="27">
        <f t="shared" si="15"/>
        <v>-4</v>
      </c>
      <c r="R52" s="27">
        <v>58</v>
      </c>
      <c r="S52" s="27">
        <f t="shared" si="16"/>
        <v>-1</v>
      </c>
      <c r="T52" s="27">
        <v>59</v>
      </c>
      <c r="U52" s="27">
        <f t="shared" si="17"/>
        <v>-4</v>
      </c>
      <c r="V52" s="28">
        <v>63</v>
      </c>
      <c r="W52" s="28">
        <f t="shared" si="18"/>
        <v>3</v>
      </c>
      <c r="X52" s="27">
        <v>60</v>
      </c>
      <c r="Y52" s="27">
        <f t="shared" si="19"/>
        <v>15</v>
      </c>
      <c r="Z52" s="27">
        <v>45</v>
      </c>
      <c r="AA52" t="e">
        <f>VLOOKUP(A52,#REF!,63,0)</f>
        <v>#REF!</v>
      </c>
    </row>
    <row r="53" spans="1:27" x14ac:dyDescent="0.25">
      <c r="A53" s="14" t="s">
        <v>51</v>
      </c>
      <c r="B53" s="27">
        <f t="shared" si="7"/>
        <v>-1</v>
      </c>
      <c r="C53" s="27">
        <f t="shared" si="8"/>
        <v>-5</v>
      </c>
      <c r="D53" s="7">
        <f>VLOOKUP(A53,'Рейтинг места '!A:O,15,0)</f>
        <v>40</v>
      </c>
      <c r="E53" s="27">
        <f t="shared" si="9"/>
        <v>-2</v>
      </c>
      <c r="F53" s="7">
        <v>45</v>
      </c>
      <c r="G53" s="27">
        <f t="shared" si="10"/>
        <v>1</v>
      </c>
      <c r="H53" s="42">
        <v>47</v>
      </c>
      <c r="I53" s="27">
        <f t="shared" si="11"/>
        <v>5</v>
      </c>
      <c r="J53" s="14">
        <v>46</v>
      </c>
      <c r="K53" s="27">
        <f t="shared" si="12"/>
        <v>31</v>
      </c>
      <c r="L53" s="7">
        <v>41</v>
      </c>
      <c r="M53" s="27">
        <f t="shared" si="13"/>
        <v>-5</v>
      </c>
      <c r="N53" s="27">
        <v>10</v>
      </c>
      <c r="O53" s="27">
        <f t="shared" si="14"/>
        <v>3</v>
      </c>
      <c r="P53" s="27">
        <v>7</v>
      </c>
      <c r="Q53" s="27">
        <f t="shared" si="15"/>
        <v>-1</v>
      </c>
      <c r="R53" s="27">
        <v>8</v>
      </c>
      <c r="S53" s="27">
        <f t="shared" si="16"/>
        <v>2</v>
      </c>
      <c r="T53" s="27">
        <v>6</v>
      </c>
      <c r="U53" s="27">
        <f t="shared" si="17"/>
        <v>-9</v>
      </c>
      <c r="V53" s="28">
        <v>15</v>
      </c>
      <c r="W53" s="28">
        <f t="shared" si="18"/>
        <v>3</v>
      </c>
      <c r="X53" s="27">
        <v>12</v>
      </c>
      <c r="Y53" s="27">
        <f t="shared" si="19"/>
        <v>-10</v>
      </c>
      <c r="Z53" s="27">
        <v>22</v>
      </c>
      <c r="AA53" t="e">
        <f>VLOOKUP(A53,#REF!,63,0)</f>
        <v>#REF!</v>
      </c>
    </row>
    <row r="54" spans="1:27" x14ac:dyDescent="0.25">
      <c r="A54" s="14" t="s">
        <v>52</v>
      </c>
      <c r="B54" s="27">
        <f t="shared" si="7"/>
        <v>4</v>
      </c>
      <c r="C54" s="27">
        <f t="shared" si="8"/>
        <v>-3</v>
      </c>
      <c r="D54" s="7">
        <f>VLOOKUP(A54,'Рейтинг места '!A:O,15,0)</f>
        <v>79</v>
      </c>
      <c r="E54" s="27">
        <f t="shared" si="9"/>
        <v>0</v>
      </c>
      <c r="F54" s="7">
        <v>82</v>
      </c>
      <c r="G54" s="27">
        <f t="shared" si="10"/>
        <v>0</v>
      </c>
      <c r="H54" s="42">
        <v>82</v>
      </c>
      <c r="I54" s="27">
        <f t="shared" si="11"/>
        <v>7</v>
      </c>
      <c r="J54" s="14">
        <v>82</v>
      </c>
      <c r="K54" s="27">
        <f t="shared" si="12"/>
        <v>2</v>
      </c>
      <c r="L54" s="7">
        <v>75</v>
      </c>
      <c r="M54" s="27">
        <f t="shared" si="13"/>
        <v>4</v>
      </c>
      <c r="N54" s="27">
        <v>73</v>
      </c>
      <c r="O54" s="27">
        <f t="shared" si="14"/>
        <v>2</v>
      </c>
      <c r="P54" s="27">
        <v>71</v>
      </c>
      <c r="Q54" s="27">
        <f t="shared" si="15"/>
        <v>-3</v>
      </c>
      <c r="R54" s="27">
        <v>74</v>
      </c>
      <c r="S54" s="27">
        <f t="shared" si="16"/>
        <v>-6</v>
      </c>
      <c r="T54" s="27">
        <v>80</v>
      </c>
      <c r="U54" s="27">
        <f t="shared" si="17"/>
        <v>11</v>
      </c>
      <c r="V54" s="28">
        <v>69</v>
      </c>
      <c r="W54" s="28">
        <f t="shared" si="18"/>
        <v>-7</v>
      </c>
      <c r="X54" s="27">
        <v>76</v>
      </c>
      <c r="Y54" s="27">
        <f t="shared" si="19"/>
        <v>9</v>
      </c>
      <c r="Z54" s="27">
        <v>67</v>
      </c>
      <c r="AA54" t="e">
        <f>VLOOKUP(A54,#REF!,63,0)</f>
        <v>#REF!</v>
      </c>
    </row>
    <row r="55" spans="1:27" x14ac:dyDescent="0.25">
      <c r="A55" s="14" t="s">
        <v>53</v>
      </c>
      <c r="B55" s="27">
        <f t="shared" si="7"/>
        <v>10</v>
      </c>
      <c r="C55" s="27">
        <f t="shared" si="8"/>
        <v>-9</v>
      </c>
      <c r="D55" s="7">
        <f>VLOOKUP(A55,'Рейтинг места '!A:O,15,0)</f>
        <v>22</v>
      </c>
      <c r="E55" s="27">
        <f t="shared" si="9"/>
        <v>2</v>
      </c>
      <c r="F55" s="7">
        <v>31</v>
      </c>
      <c r="G55" s="27">
        <f t="shared" si="10"/>
        <v>9</v>
      </c>
      <c r="H55" s="42">
        <v>29</v>
      </c>
      <c r="I55" s="27">
        <f t="shared" si="11"/>
        <v>8</v>
      </c>
      <c r="J55" s="14">
        <v>20</v>
      </c>
      <c r="K55" s="27">
        <f t="shared" si="12"/>
        <v>-16</v>
      </c>
      <c r="L55" s="7">
        <v>12</v>
      </c>
      <c r="M55" s="27">
        <f t="shared" si="13"/>
        <v>-10</v>
      </c>
      <c r="N55" s="27">
        <v>28</v>
      </c>
      <c r="O55" s="27">
        <f t="shared" si="14"/>
        <v>-8</v>
      </c>
      <c r="P55" s="27">
        <v>36</v>
      </c>
      <c r="Q55" s="27">
        <f t="shared" si="15"/>
        <v>-2</v>
      </c>
      <c r="R55" s="27">
        <v>38</v>
      </c>
      <c r="S55" s="27">
        <f t="shared" si="16"/>
        <v>-20</v>
      </c>
      <c r="T55" s="27">
        <v>58</v>
      </c>
      <c r="U55" s="27">
        <f t="shared" si="17"/>
        <v>20</v>
      </c>
      <c r="V55" s="28">
        <v>38</v>
      </c>
      <c r="W55" s="28">
        <f t="shared" si="18"/>
        <v>2</v>
      </c>
      <c r="X55" s="27">
        <v>36</v>
      </c>
      <c r="Y55" s="27">
        <f t="shared" si="19"/>
        <v>-4</v>
      </c>
      <c r="Z55" s="27">
        <v>40</v>
      </c>
      <c r="AA55" t="e">
        <f>VLOOKUP(A55,#REF!,63,0)</f>
        <v>#REF!</v>
      </c>
    </row>
    <row r="56" spans="1:27" x14ac:dyDescent="0.25">
      <c r="A56" s="14" t="s">
        <v>54</v>
      </c>
      <c r="B56" s="27">
        <f t="shared" si="7"/>
        <v>-8</v>
      </c>
      <c r="C56" s="27">
        <f t="shared" si="8"/>
        <v>8</v>
      </c>
      <c r="D56" s="7">
        <f>VLOOKUP(A56,'Рейтинг места '!A:O,15,0)</f>
        <v>70</v>
      </c>
      <c r="E56" s="27">
        <f t="shared" si="9"/>
        <v>4</v>
      </c>
      <c r="F56" s="7">
        <v>62</v>
      </c>
      <c r="G56" s="27">
        <f t="shared" si="10"/>
        <v>-4</v>
      </c>
      <c r="H56" s="42">
        <v>58</v>
      </c>
      <c r="I56" s="27">
        <f t="shared" si="11"/>
        <v>-16</v>
      </c>
      <c r="J56" s="14">
        <v>62</v>
      </c>
      <c r="K56" s="27">
        <f t="shared" si="12"/>
        <v>30</v>
      </c>
      <c r="L56" s="7">
        <v>78</v>
      </c>
      <c r="M56" s="27">
        <f t="shared" si="13"/>
        <v>11</v>
      </c>
      <c r="N56" s="27">
        <v>48</v>
      </c>
      <c r="O56" s="27">
        <f t="shared" si="14"/>
        <v>4</v>
      </c>
      <c r="P56" s="27">
        <v>44</v>
      </c>
      <c r="Q56" s="27">
        <f t="shared" si="15"/>
        <v>3</v>
      </c>
      <c r="R56" s="27">
        <v>41</v>
      </c>
      <c r="S56" s="27">
        <f t="shared" si="16"/>
        <v>5</v>
      </c>
      <c r="T56" s="27">
        <v>36</v>
      </c>
      <c r="U56" s="27">
        <f t="shared" si="17"/>
        <v>-1</v>
      </c>
      <c r="V56" s="28">
        <v>37</v>
      </c>
      <c r="W56" s="28">
        <f t="shared" si="18"/>
        <v>2</v>
      </c>
      <c r="X56" s="27">
        <v>35</v>
      </c>
      <c r="Y56" s="27">
        <f t="shared" si="19"/>
        <v>2</v>
      </c>
      <c r="Z56" s="27">
        <v>33</v>
      </c>
      <c r="AA56" t="e">
        <f>VLOOKUP(A56,#REF!,63,0)</f>
        <v>#REF!</v>
      </c>
    </row>
    <row r="57" spans="1:27" x14ac:dyDescent="0.25">
      <c r="A57" s="14" t="s">
        <v>55</v>
      </c>
      <c r="B57" s="27">
        <f t="shared" si="7"/>
        <v>4</v>
      </c>
      <c r="C57" s="27">
        <f t="shared" si="8"/>
        <v>3</v>
      </c>
      <c r="D57" s="7">
        <f>VLOOKUP(A57,'Рейтинг места '!A:O,15,0)</f>
        <v>5</v>
      </c>
      <c r="E57" s="27">
        <f t="shared" si="9"/>
        <v>0</v>
      </c>
      <c r="F57" s="7">
        <v>2</v>
      </c>
      <c r="G57" s="27">
        <f t="shared" si="10"/>
        <v>0</v>
      </c>
      <c r="H57" s="42">
        <v>2</v>
      </c>
      <c r="I57" s="27">
        <f t="shared" si="11"/>
        <v>1</v>
      </c>
      <c r="J57" s="14">
        <v>2</v>
      </c>
      <c r="K57" s="27">
        <f t="shared" si="12"/>
        <v>-7</v>
      </c>
      <c r="L57" s="7">
        <v>1</v>
      </c>
      <c r="M57" s="27">
        <f t="shared" si="13"/>
        <v>-22</v>
      </c>
      <c r="N57" s="27">
        <v>8</v>
      </c>
      <c r="O57" s="27">
        <f t="shared" si="14"/>
        <v>-7</v>
      </c>
      <c r="P57" s="27">
        <v>15</v>
      </c>
      <c r="Q57" s="27">
        <f t="shared" si="15"/>
        <v>10</v>
      </c>
      <c r="R57" s="27">
        <v>5</v>
      </c>
      <c r="S57" s="27">
        <f t="shared" si="16"/>
        <v>-8</v>
      </c>
      <c r="T57" s="27">
        <v>13</v>
      </c>
      <c r="U57" s="27">
        <f t="shared" si="17"/>
        <v>-17</v>
      </c>
      <c r="V57" s="28">
        <v>30</v>
      </c>
      <c r="W57" s="28">
        <f t="shared" si="18"/>
        <v>-10</v>
      </c>
      <c r="X57" s="27">
        <v>40</v>
      </c>
      <c r="Y57" s="27">
        <f t="shared" si="19"/>
        <v>2</v>
      </c>
      <c r="Z57" s="27">
        <v>38</v>
      </c>
      <c r="AA57" t="e">
        <f>VLOOKUP(A57,#REF!,63,0)</f>
        <v>#REF!</v>
      </c>
    </row>
    <row r="58" spans="1:27" x14ac:dyDescent="0.25">
      <c r="A58" s="14" t="s">
        <v>56</v>
      </c>
      <c r="B58" s="27">
        <f t="shared" si="7"/>
        <v>-2</v>
      </c>
      <c r="C58" s="27">
        <f t="shared" si="8"/>
        <v>-1</v>
      </c>
      <c r="D58" s="7">
        <f>VLOOKUP(A58,'Рейтинг места '!A:O,15,0)</f>
        <v>84</v>
      </c>
      <c r="E58" s="27">
        <f t="shared" si="9"/>
        <v>-1</v>
      </c>
      <c r="F58" s="7">
        <v>85</v>
      </c>
      <c r="G58" s="27">
        <f t="shared" si="10"/>
        <v>0</v>
      </c>
      <c r="H58" s="42">
        <v>86</v>
      </c>
      <c r="I58" s="27">
        <f t="shared" si="11"/>
        <v>0</v>
      </c>
      <c r="J58" s="14">
        <v>86</v>
      </c>
      <c r="K58" s="27">
        <f t="shared" si="12"/>
        <v>1</v>
      </c>
      <c r="L58" s="7">
        <v>86</v>
      </c>
      <c r="M58" s="27">
        <f t="shared" si="13"/>
        <v>2</v>
      </c>
      <c r="N58" s="27">
        <v>85</v>
      </c>
      <c r="O58" s="27">
        <f t="shared" si="14"/>
        <v>0</v>
      </c>
      <c r="P58" s="27">
        <v>85</v>
      </c>
      <c r="Q58" s="27">
        <f t="shared" si="15"/>
        <v>0</v>
      </c>
      <c r="R58" s="27">
        <v>85</v>
      </c>
      <c r="S58" s="27">
        <f t="shared" si="16"/>
        <v>2</v>
      </c>
      <c r="T58" s="27">
        <v>83</v>
      </c>
      <c r="U58" s="27">
        <f t="shared" si="17"/>
        <v>0</v>
      </c>
      <c r="V58" s="28">
        <v>83</v>
      </c>
      <c r="W58" s="28">
        <f t="shared" si="18"/>
        <v>3</v>
      </c>
      <c r="X58" s="27">
        <v>80</v>
      </c>
      <c r="Y58" s="27">
        <f t="shared" si="19"/>
        <v>2</v>
      </c>
      <c r="Z58" s="27">
        <v>78</v>
      </c>
      <c r="AA58" t="e">
        <f>VLOOKUP(A58,#REF!,63,0)</f>
        <v>#REF!</v>
      </c>
    </row>
    <row r="59" spans="1:27" x14ac:dyDescent="0.25">
      <c r="A59" s="14" t="s">
        <v>57</v>
      </c>
      <c r="B59" s="27">
        <f t="shared" si="7"/>
        <v>3</v>
      </c>
      <c r="C59" s="27">
        <f t="shared" si="8"/>
        <v>9</v>
      </c>
      <c r="D59" s="7">
        <f>VLOOKUP(A59,'Рейтинг места '!A:O,15,0)</f>
        <v>15</v>
      </c>
      <c r="E59" s="27">
        <f t="shared" si="9"/>
        <v>-1</v>
      </c>
      <c r="F59" s="7">
        <v>6</v>
      </c>
      <c r="G59" s="27">
        <f t="shared" si="10"/>
        <v>-3</v>
      </c>
      <c r="H59" s="42">
        <v>7</v>
      </c>
      <c r="I59" s="27">
        <f t="shared" si="11"/>
        <v>-2</v>
      </c>
      <c r="J59" s="14">
        <v>10</v>
      </c>
      <c r="K59" s="27">
        <f t="shared" si="12"/>
        <v>1</v>
      </c>
      <c r="L59" s="7">
        <v>12</v>
      </c>
      <c r="M59" s="27">
        <f t="shared" si="13"/>
        <v>5</v>
      </c>
      <c r="N59" s="27">
        <v>11</v>
      </c>
      <c r="O59" s="27">
        <f t="shared" si="14"/>
        <v>6</v>
      </c>
      <c r="P59" s="27">
        <v>5</v>
      </c>
      <c r="Q59" s="27">
        <f t="shared" si="15"/>
        <v>2</v>
      </c>
      <c r="R59" s="27">
        <v>3</v>
      </c>
      <c r="S59" s="27">
        <f t="shared" si="16"/>
        <v>-4</v>
      </c>
      <c r="T59" s="27">
        <v>7</v>
      </c>
      <c r="U59" s="27">
        <f t="shared" si="17"/>
        <v>1</v>
      </c>
      <c r="V59" s="28">
        <v>6</v>
      </c>
      <c r="W59" s="28">
        <f t="shared" si="18"/>
        <v>0</v>
      </c>
      <c r="X59" s="27">
        <v>6</v>
      </c>
      <c r="Y59" s="27">
        <f t="shared" si="19"/>
        <v>2</v>
      </c>
      <c r="Z59" s="27">
        <v>4</v>
      </c>
      <c r="AA59" t="e">
        <f>VLOOKUP(A59,#REF!,63,0)</f>
        <v>#REF!</v>
      </c>
    </row>
    <row r="60" spans="1:27" x14ac:dyDescent="0.25">
      <c r="A60" s="14" t="s">
        <v>58</v>
      </c>
      <c r="B60" s="27">
        <f t="shared" si="7"/>
        <v>-12</v>
      </c>
      <c r="C60" s="27">
        <f t="shared" si="8"/>
        <v>-7</v>
      </c>
      <c r="D60" s="7">
        <f>VLOOKUP(A60,'Рейтинг места '!A:O,15,0)</f>
        <v>72</v>
      </c>
      <c r="E60" s="27">
        <f t="shared" si="9"/>
        <v>0</v>
      </c>
      <c r="F60" s="7">
        <v>79</v>
      </c>
      <c r="G60" s="27">
        <f t="shared" si="10"/>
        <v>-4</v>
      </c>
      <c r="H60" s="42">
        <v>79</v>
      </c>
      <c r="I60" s="27">
        <f t="shared" si="11"/>
        <v>-1</v>
      </c>
      <c r="J60" s="14">
        <v>83</v>
      </c>
      <c r="K60" s="27">
        <f t="shared" si="12"/>
        <v>5</v>
      </c>
      <c r="L60" s="7">
        <v>84</v>
      </c>
      <c r="M60" s="27">
        <f t="shared" si="13"/>
        <v>11</v>
      </c>
      <c r="N60" s="27">
        <v>79</v>
      </c>
      <c r="O60" s="27">
        <f t="shared" si="14"/>
        <v>3</v>
      </c>
      <c r="P60" s="27">
        <v>76</v>
      </c>
      <c r="Q60" s="27">
        <f t="shared" si="15"/>
        <v>-3</v>
      </c>
      <c r="R60" s="27">
        <v>79</v>
      </c>
      <c r="S60" s="27">
        <f t="shared" si="16"/>
        <v>9</v>
      </c>
      <c r="T60" s="27">
        <v>70</v>
      </c>
      <c r="U60" s="27">
        <f t="shared" si="17"/>
        <v>2</v>
      </c>
      <c r="V60" s="28">
        <v>68</v>
      </c>
      <c r="W60" s="28">
        <f t="shared" si="18"/>
        <v>5</v>
      </c>
      <c r="X60" s="27">
        <v>63</v>
      </c>
      <c r="Y60" s="27">
        <f t="shared" si="19"/>
        <v>-7</v>
      </c>
      <c r="Z60" s="27">
        <v>70</v>
      </c>
      <c r="AA60" t="e">
        <f>VLOOKUP(A60,#REF!,63,0)</f>
        <v>#REF!</v>
      </c>
    </row>
    <row r="61" spans="1:27" x14ac:dyDescent="0.25">
      <c r="A61" s="14" t="s">
        <v>59</v>
      </c>
      <c r="B61" s="27">
        <f t="shared" si="7"/>
        <v>14</v>
      </c>
      <c r="C61" s="27">
        <f t="shared" si="8"/>
        <v>12</v>
      </c>
      <c r="D61" s="7">
        <f>VLOOKUP(A61,'Рейтинг места '!A:O,15,0)</f>
        <v>53</v>
      </c>
      <c r="E61" s="27">
        <f t="shared" si="9"/>
        <v>0</v>
      </c>
      <c r="F61" s="7">
        <v>41</v>
      </c>
      <c r="G61" s="27">
        <f t="shared" si="10"/>
        <v>-3</v>
      </c>
      <c r="H61" s="42">
        <v>41</v>
      </c>
      <c r="I61" s="27">
        <f t="shared" si="11"/>
        <v>5</v>
      </c>
      <c r="J61" s="14">
        <v>44</v>
      </c>
      <c r="K61" s="27">
        <f t="shared" si="12"/>
        <v>-2</v>
      </c>
      <c r="L61" s="7">
        <v>39</v>
      </c>
      <c r="M61" s="27">
        <f t="shared" si="13"/>
        <v>-10</v>
      </c>
      <c r="N61" s="27">
        <v>41</v>
      </c>
      <c r="O61" s="27">
        <f t="shared" si="14"/>
        <v>-7</v>
      </c>
      <c r="P61" s="27">
        <v>48</v>
      </c>
      <c r="Q61" s="27">
        <f t="shared" si="15"/>
        <v>3</v>
      </c>
      <c r="R61" s="27">
        <v>45</v>
      </c>
      <c r="S61" s="27">
        <f t="shared" si="16"/>
        <v>4</v>
      </c>
      <c r="T61" s="27">
        <v>41</v>
      </c>
      <c r="U61" s="27">
        <f t="shared" si="17"/>
        <v>-10</v>
      </c>
      <c r="V61" s="28">
        <v>51</v>
      </c>
      <c r="W61" s="28">
        <f t="shared" si="18"/>
        <v>-1</v>
      </c>
      <c r="X61" s="27">
        <v>52</v>
      </c>
      <c r="Y61" s="27">
        <f t="shared" si="19"/>
        <v>-1</v>
      </c>
      <c r="Z61" s="27">
        <v>53</v>
      </c>
      <c r="AA61" t="e">
        <f>VLOOKUP(A61,#REF!,63,0)</f>
        <v>#REF!</v>
      </c>
    </row>
    <row r="62" spans="1:27" x14ac:dyDescent="0.25">
      <c r="A62" s="14" t="s">
        <v>60</v>
      </c>
      <c r="B62" s="27">
        <f t="shared" si="7"/>
        <v>36</v>
      </c>
      <c r="C62" s="27">
        <f t="shared" si="8"/>
        <v>45</v>
      </c>
      <c r="D62" s="7">
        <f>VLOOKUP(A62,'Рейтинг места '!A:O,15,0)</f>
        <v>63</v>
      </c>
      <c r="E62" s="27">
        <f t="shared" si="9"/>
        <v>-2</v>
      </c>
      <c r="F62" s="7">
        <v>18</v>
      </c>
      <c r="G62" s="27">
        <f t="shared" si="10"/>
        <v>-5</v>
      </c>
      <c r="H62" s="42">
        <v>20</v>
      </c>
      <c r="I62" s="27">
        <f t="shared" si="11"/>
        <v>-2</v>
      </c>
      <c r="J62" s="14">
        <v>25</v>
      </c>
      <c r="K62" s="27">
        <f t="shared" si="12"/>
        <v>-8</v>
      </c>
      <c r="L62" s="7">
        <v>27</v>
      </c>
      <c r="M62" s="27">
        <f t="shared" si="13"/>
        <v>-10</v>
      </c>
      <c r="N62" s="27">
        <v>35</v>
      </c>
      <c r="O62" s="27">
        <f t="shared" si="14"/>
        <v>-3</v>
      </c>
      <c r="P62" s="27">
        <v>38</v>
      </c>
      <c r="Q62" s="27">
        <f t="shared" si="15"/>
        <v>2</v>
      </c>
      <c r="R62" s="27">
        <v>36</v>
      </c>
      <c r="S62" s="27">
        <f t="shared" si="16"/>
        <v>-12</v>
      </c>
      <c r="T62" s="27">
        <v>48</v>
      </c>
      <c r="U62" s="27">
        <f t="shared" si="17"/>
        <v>3</v>
      </c>
      <c r="V62" s="28">
        <v>45</v>
      </c>
      <c r="W62" s="28">
        <f t="shared" si="18"/>
        <v>7</v>
      </c>
      <c r="X62" s="27">
        <v>38</v>
      </c>
      <c r="Y62" s="27">
        <f t="shared" si="19"/>
        <v>-10</v>
      </c>
      <c r="Z62" s="27">
        <v>48</v>
      </c>
      <c r="AA62" t="e">
        <f>VLOOKUP(A62,#REF!,63,0)</f>
        <v>#REF!</v>
      </c>
    </row>
    <row r="63" spans="1:27" x14ac:dyDescent="0.25">
      <c r="A63" s="14" t="s">
        <v>61</v>
      </c>
      <c r="B63" s="27">
        <f t="shared" si="7"/>
        <v>-2</v>
      </c>
      <c r="C63" s="27">
        <f t="shared" si="8"/>
        <v>-12</v>
      </c>
      <c r="D63" s="7">
        <f>VLOOKUP(A63,'Рейтинг места '!A:O,15,0)</f>
        <v>56</v>
      </c>
      <c r="E63" s="27">
        <f t="shared" si="9"/>
        <v>2</v>
      </c>
      <c r="F63" s="7">
        <v>68</v>
      </c>
      <c r="G63" s="27">
        <f t="shared" si="10"/>
        <v>1</v>
      </c>
      <c r="H63" s="42">
        <v>66</v>
      </c>
      <c r="I63" s="27">
        <f t="shared" si="11"/>
        <v>7</v>
      </c>
      <c r="J63" s="14">
        <v>65</v>
      </c>
      <c r="K63" s="27">
        <f t="shared" si="12"/>
        <v>15</v>
      </c>
      <c r="L63" s="7">
        <v>58</v>
      </c>
      <c r="M63" s="27">
        <f t="shared" si="13"/>
        <v>26</v>
      </c>
      <c r="N63" s="27">
        <v>43</v>
      </c>
      <c r="O63" s="27">
        <f t="shared" si="14"/>
        <v>2</v>
      </c>
      <c r="P63" s="27">
        <v>41</v>
      </c>
      <c r="Q63" s="27">
        <f t="shared" si="15"/>
        <v>-10</v>
      </c>
      <c r="R63" s="27">
        <v>51</v>
      </c>
      <c r="S63" s="27">
        <f t="shared" si="16"/>
        <v>1</v>
      </c>
      <c r="T63" s="27">
        <v>50</v>
      </c>
      <c r="U63" s="27">
        <f t="shared" si="17"/>
        <v>33</v>
      </c>
      <c r="V63" s="28">
        <v>17</v>
      </c>
      <c r="W63" s="28">
        <f t="shared" si="18"/>
        <v>0</v>
      </c>
      <c r="X63" s="27">
        <v>17</v>
      </c>
      <c r="Y63" s="27">
        <f t="shared" si="19"/>
        <v>-9</v>
      </c>
      <c r="Z63" s="27">
        <v>26</v>
      </c>
      <c r="AA63" t="e">
        <f>VLOOKUP(A63,#REF!,63,0)</f>
        <v>#REF!</v>
      </c>
    </row>
    <row r="64" spans="1:27" x14ac:dyDescent="0.25">
      <c r="A64" s="14" t="s">
        <v>92</v>
      </c>
      <c r="B64" s="27">
        <f t="shared" si="7"/>
        <v>18</v>
      </c>
      <c r="C64" s="27">
        <f t="shared" si="8"/>
        <v>21</v>
      </c>
      <c r="D64" s="7">
        <f>VLOOKUP(A64,'Рейтинг места '!A:O,15,0)</f>
        <v>78</v>
      </c>
      <c r="E64" s="27">
        <f t="shared" si="9"/>
        <v>-8</v>
      </c>
      <c r="F64" s="7">
        <v>57</v>
      </c>
      <c r="G64" s="27">
        <f t="shared" si="10"/>
        <v>-3</v>
      </c>
      <c r="H64" s="42">
        <v>65</v>
      </c>
      <c r="I64" s="27">
        <f t="shared" si="11"/>
        <v>8</v>
      </c>
      <c r="J64" s="14">
        <v>68</v>
      </c>
      <c r="K64" s="27">
        <f t="shared" si="12"/>
        <v>-21</v>
      </c>
      <c r="L64" s="7">
        <v>60</v>
      </c>
      <c r="M64" s="27">
        <f t="shared" si="13"/>
        <v>-3</v>
      </c>
      <c r="N64" s="27">
        <v>81</v>
      </c>
      <c r="O64" s="27">
        <f t="shared" si="14"/>
        <v>-5</v>
      </c>
      <c r="P64" s="27">
        <v>86</v>
      </c>
      <c r="Q64" s="27">
        <f t="shared" si="15"/>
        <v>0</v>
      </c>
      <c r="R64" s="27">
        <v>86</v>
      </c>
      <c r="S64" s="27">
        <f t="shared" si="16"/>
        <v>0</v>
      </c>
      <c r="T64" s="27">
        <v>86</v>
      </c>
      <c r="U64" s="27">
        <f t="shared" si="17"/>
        <v>2</v>
      </c>
      <c r="V64" s="28">
        <v>84</v>
      </c>
      <c r="W64" s="28">
        <f t="shared" si="18"/>
        <v>0</v>
      </c>
      <c r="X64" s="27">
        <v>84</v>
      </c>
      <c r="Y64" s="27">
        <f t="shared" si="19"/>
        <v>1</v>
      </c>
      <c r="Z64" s="27">
        <v>83</v>
      </c>
      <c r="AA64" t="e">
        <f>VLOOKUP(A64,#REF!,63,0)</f>
        <v>#REF!</v>
      </c>
    </row>
    <row r="65" spans="1:27" x14ac:dyDescent="0.25">
      <c r="A65" s="14" t="s">
        <v>63</v>
      </c>
      <c r="B65" s="27">
        <f t="shared" si="7"/>
        <v>-7</v>
      </c>
      <c r="C65" s="27">
        <f t="shared" si="8"/>
        <v>-14</v>
      </c>
      <c r="D65" s="7">
        <f>VLOOKUP(A65,'Рейтинг места '!A:O,15,0)</f>
        <v>67</v>
      </c>
      <c r="E65" s="27">
        <f t="shared" si="9"/>
        <v>9</v>
      </c>
      <c r="F65" s="7">
        <v>81</v>
      </c>
      <c r="G65" s="27">
        <f t="shared" si="10"/>
        <v>-6</v>
      </c>
      <c r="H65" s="42">
        <v>72</v>
      </c>
      <c r="I65" s="27">
        <f t="shared" si="11"/>
        <v>4</v>
      </c>
      <c r="J65" s="14">
        <v>78</v>
      </c>
      <c r="K65" s="27">
        <f t="shared" si="12"/>
        <v>-9</v>
      </c>
      <c r="L65" s="7">
        <v>74</v>
      </c>
      <c r="M65" s="27">
        <f t="shared" si="13"/>
        <v>5</v>
      </c>
      <c r="N65" s="27">
        <v>83</v>
      </c>
      <c r="O65" s="27">
        <f t="shared" si="14"/>
        <v>-1</v>
      </c>
      <c r="P65" s="27">
        <v>84</v>
      </c>
      <c r="Q65" s="27">
        <f t="shared" si="15"/>
        <v>0</v>
      </c>
      <c r="R65" s="27">
        <v>84</v>
      </c>
      <c r="S65" s="27">
        <f t="shared" si="16"/>
        <v>-1</v>
      </c>
      <c r="T65" s="27">
        <v>85</v>
      </c>
      <c r="U65" s="27">
        <f t="shared" si="17"/>
        <v>7</v>
      </c>
      <c r="V65" s="28">
        <v>78</v>
      </c>
      <c r="W65" s="28">
        <f t="shared" si="18"/>
        <v>4</v>
      </c>
      <c r="X65" s="27">
        <v>74</v>
      </c>
      <c r="Y65" s="27">
        <f t="shared" si="19"/>
        <v>-3</v>
      </c>
      <c r="Z65" s="27">
        <v>77</v>
      </c>
      <c r="AA65" t="e">
        <f>VLOOKUP(A65,#REF!,63,0)</f>
        <v>#REF!</v>
      </c>
    </row>
    <row r="66" spans="1:27" x14ac:dyDescent="0.25">
      <c r="A66" s="14" t="s">
        <v>64</v>
      </c>
      <c r="B66" s="27">
        <f t="shared" si="7"/>
        <v>23</v>
      </c>
      <c r="C66" s="27">
        <f t="shared" si="8"/>
        <v>27</v>
      </c>
      <c r="D66" s="7">
        <f>VLOOKUP(A66,'Рейтинг места '!A:O,15,0)</f>
        <v>59</v>
      </c>
      <c r="E66" s="27">
        <f t="shared" si="9"/>
        <v>1</v>
      </c>
      <c r="F66" s="7">
        <v>32</v>
      </c>
      <c r="G66" s="27">
        <f t="shared" si="10"/>
        <v>0</v>
      </c>
      <c r="H66" s="42">
        <v>31</v>
      </c>
      <c r="I66" s="27">
        <f t="shared" si="11"/>
        <v>-5</v>
      </c>
      <c r="J66" s="14">
        <v>31</v>
      </c>
      <c r="K66" s="27">
        <f t="shared" si="12"/>
        <v>23</v>
      </c>
      <c r="L66" s="7">
        <v>36</v>
      </c>
      <c r="M66" s="27">
        <f t="shared" si="13"/>
        <v>-19</v>
      </c>
      <c r="N66" s="27">
        <v>13</v>
      </c>
      <c r="O66" s="27">
        <f t="shared" si="14"/>
        <v>2</v>
      </c>
      <c r="P66" s="27">
        <v>11</v>
      </c>
      <c r="Q66" s="27">
        <f t="shared" si="15"/>
        <v>1</v>
      </c>
      <c r="R66" s="27">
        <v>10</v>
      </c>
      <c r="S66" s="27">
        <f t="shared" si="16"/>
        <v>-8</v>
      </c>
      <c r="T66" s="27">
        <v>18</v>
      </c>
      <c r="U66" s="27">
        <f t="shared" si="17"/>
        <v>-14</v>
      </c>
      <c r="V66" s="28">
        <v>32</v>
      </c>
      <c r="W66" s="28">
        <f t="shared" si="18"/>
        <v>1</v>
      </c>
      <c r="X66" s="27">
        <v>31</v>
      </c>
      <c r="Y66" s="27">
        <f t="shared" si="19"/>
        <v>-5</v>
      </c>
      <c r="Z66" s="27">
        <v>36</v>
      </c>
      <c r="AA66" t="e">
        <f>VLOOKUP(A66,#REF!,63,0)</f>
        <v>#REF!</v>
      </c>
    </row>
    <row r="67" spans="1:27" x14ac:dyDescent="0.25">
      <c r="A67" s="14" t="s">
        <v>65</v>
      </c>
      <c r="B67" s="27">
        <f t="shared" si="7"/>
        <v>-5</v>
      </c>
      <c r="C67" s="27">
        <f t="shared" si="8"/>
        <v>9</v>
      </c>
      <c r="D67" s="7">
        <f>VLOOKUP(A67,'Рейтинг места '!A:O,15,0)</f>
        <v>25</v>
      </c>
      <c r="E67" s="27">
        <f t="shared" si="9"/>
        <v>-3</v>
      </c>
      <c r="F67" s="7">
        <v>16</v>
      </c>
      <c r="G67" s="27">
        <f t="shared" si="10"/>
        <v>-8</v>
      </c>
      <c r="H67" s="42">
        <v>19</v>
      </c>
      <c r="I67" s="27">
        <f t="shared" si="11"/>
        <v>-3</v>
      </c>
      <c r="J67" s="14">
        <v>27</v>
      </c>
      <c r="K67" s="27">
        <f t="shared" si="12"/>
        <v>-32</v>
      </c>
      <c r="L67" s="7">
        <v>30</v>
      </c>
      <c r="M67" s="27">
        <f t="shared" ref="M67:M98" si="20">N67-V67</f>
        <v>-15</v>
      </c>
      <c r="N67" s="27">
        <v>62</v>
      </c>
      <c r="O67" s="27">
        <f t="shared" ref="O67:O98" si="21">N67-P67</f>
        <v>-2</v>
      </c>
      <c r="P67" s="27">
        <v>64</v>
      </c>
      <c r="Q67" s="27">
        <f t="shared" ref="Q67:Q98" si="22">P67-R67</f>
        <v>-7</v>
      </c>
      <c r="R67" s="27">
        <v>71</v>
      </c>
      <c r="S67" s="27">
        <f t="shared" ref="S67:S98" si="23">R67-T67</f>
        <v>0</v>
      </c>
      <c r="T67" s="27">
        <v>71</v>
      </c>
      <c r="U67" s="27">
        <f t="shared" ref="U67:U98" si="24">T67-V67</f>
        <v>-6</v>
      </c>
      <c r="V67" s="28">
        <v>77</v>
      </c>
      <c r="W67" s="28">
        <f t="shared" ref="W67:W98" si="25">V67-X67</f>
        <v>-4</v>
      </c>
      <c r="X67" s="27">
        <v>81</v>
      </c>
      <c r="Y67" s="27">
        <f t="shared" ref="Y67:Y98" si="26">X67-Z67</f>
        <v>-5</v>
      </c>
      <c r="Z67" s="27">
        <v>86</v>
      </c>
      <c r="AA67" t="e">
        <f>VLOOKUP(A67,#REF!,63,0)</f>
        <v>#REF!</v>
      </c>
    </row>
    <row r="68" spans="1:27" x14ac:dyDescent="0.25">
      <c r="A68" s="14" t="s">
        <v>66</v>
      </c>
      <c r="B68" s="27">
        <f t="shared" ref="B68:B88" si="27">D68-L68</f>
        <v>5</v>
      </c>
      <c r="C68" s="27">
        <f t="shared" ref="C68:C88" si="28">D68-F68</f>
        <v>6</v>
      </c>
      <c r="D68" s="7">
        <f>VLOOKUP(A68,'Рейтинг места '!A:O,15,0)</f>
        <v>7</v>
      </c>
      <c r="E68" s="27">
        <f t="shared" ref="E68:E88" si="29">F68-H68</f>
        <v>0</v>
      </c>
      <c r="F68" s="7">
        <v>1</v>
      </c>
      <c r="G68" s="27">
        <f t="shared" ref="G68:G88" si="30">H68-J68</f>
        <v>0</v>
      </c>
      <c r="H68" s="42">
        <v>1</v>
      </c>
      <c r="I68" s="27">
        <f t="shared" ref="I68:I88" si="31">J68-L68</f>
        <v>-1</v>
      </c>
      <c r="J68" s="14">
        <v>1</v>
      </c>
      <c r="K68" s="27">
        <f t="shared" ref="K68:K88" si="32">L68-N68</f>
        <v>1</v>
      </c>
      <c r="L68" s="7">
        <v>2</v>
      </c>
      <c r="M68" s="27">
        <f t="shared" si="20"/>
        <v>-9</v>
      </c>
      <c r="N68" s="27">
        <v>1</v>
      </c>
      <c r="O68" s="27">
        <f t="shared" si="21"/>
        <v>0</v>
      </c>
      <c r="P68" s="27">
        <v>1</v>
      </c>
      <c r="Q68" s="27">
        <f t="shared" si="22"/>
        <v>-3</v>
      </c>
      <c r="R68" s="27">
        <v>4</v>
      </c>
      <c r="S68" s="27">
        <f t="shared" si="23"/>
        <v>-12</v>
      </c>
      <c r="T68" s="27">
        <v>16</v>
      </c>
      <c r="U68" s="27">
        <f t="shared" si="24"/>
        <v>6</v>
      </c>
      <c r="V68" s="28">
        <v>10</v>
      </c>
      <c r="W68" s="28">
        <f t="shared" si="25"/>
        <v>-16</v>
      </c>
      <c r="X68" s="27">
        <v>26</v>
      </c>
      <c r="Y68" s="27">
        <f t="shared" si="26"/>
        <v>-4</v>
      </c>
      <c r="Z68" s="27">
        <v>30</v>
      </c>
      <c r="AA68" t="e">
        <f>VLOOKUP(A68,#REF!,63,0)</f>
        <v>#REF!</v>
      </c>
    </row>
    <row r="69" spans="1:27" x14ac:dyDescent="0.25">
      <c r="A69" s="14" t="s">
        <v>67</v>
      </c>
      <c r="B69" s="27">
        <f t="shared" si="27"/>
        <v>-9</v>
      </c>
      <c r="C69" s="27">
        <f t="shared" si="28"/>
        <v>10</v>
      </c>
      <c r="D69" s="7">
        <f>VLOOKUP(A69,'Рейтинг места '!A:O,15,0)</f>
        <v>72</v>
      </c>
      <c r="E69" s="27">
        <f t="shared" si="29"/>
        <v>-1</v>
      </c>
      <c r="F69" s="7">
        <v>62</v>
      </c>
      <c r="G69" s="27">
        <f t="shared" si="30"/>
        <v>-1</v>
      </c>
      <c r="H69" s="42">
        <v>63</v>
      </c>
      <c r="I69" s="27">
        <f t="shared" si="31"/>
        <v>-17</v>
      </c>
      <c r="J69" s="14">
        <v>64</v>
      </c>
      <c r="K69" s="27">
        <f t="shared" si="32"/>
        <v>25</v>
      </c>
      <c r="L69" s="7">
        <v>81</v>
      </c>
      <c r="M69" s="27">
        <f t="shared" si="20"/>
        <v>6</v>
      </c>
      <c r="N69" s="27">
        <v>56</v>
      </c>
      <c r="O69" s="27">
        <f t="shared" si="21"/>
        <v>0</v>
      </c>
      <c r="P69" s="27">
        <v>56</v>
      </c>
      <c r="Q69" s="27">
        <f t="shared" si="22"/>
        <v>5</v>
      </c>
      <c r="R69" s="27">
        <v>51</v>
      </c>
      <c r="S69" s="27">
        <f t="shared" si="23"/>
        <v>12</v>
      </c>
      <c r="T69" s="27">
        <v>39</v>
      </c>
      <c r="U69" s="27">
        <f t="shared" si="24"/>
        <v>-11</v>
      </c>
      <c r="V69" s="28">
        <v>50</v>
      </c>
      <c r="W69" s="28">
        <f t="shared" si="25"/>
        <v>1</v>
      </c>
      <c r="X69" s="27">
        <v>49</v>
      </c>
      <c r="Y69" s="27">
        <f t="shared" si="26"/>
        <v>-13</v>
      </c>
      <c r="Z69" s="27">
        <v>62</v>
      </c>
      <c r="AA69" t="e">
        <f>VLOOKUP(A69,#REF!,63,0)</f>
        <v>#REF!</v>
      </c>
    </row>
    <row r="70" spans="1:27" x14ac:dyDescent="0.25">
      <c r="A70" s="14" t="s">
        <v>68</v>
      </c>
      <c r="B70" s="27">
        <f t="shared" si="27"/>
        <v>-7</v>
      </c>
      <c r="C70" s="27">
        <f t="shared" si="28"/>
        <v>-3</v>
      </c>
      <c r="D70" s="7">
        <f>VLOOKUP(A70,'Рейтинг места '!A:O,15,0)</f>
        <v>35</v>
      </c>
      <c r="E70" s="27">
        <f t="shared" si="29"/>
        <v>-1</v>
      </c>
      <c r="F70" s="7">
        <v>38</v>
      </c>
      <c r="G70" s="27">
        <f t="shared" si="30"/>
        <v>-4</v>
      </c>
      <c r="H70" s="42">
        <v>39</v>
      </c>
      <c r="I70" s="27">
        <f t="shared" si="31"/>
        <v>1</v>
      </c>
      <c r="J70" s="14">
        <v>43</v>
      </c>
      <c r="K70" s="27">
        <f t="shared" si="32"/>
        <v>9</v>
      </c>
      <c r="L70" s="7">
        <v>42</v>
      </c>
      <c r="M70" s="27">
        <f t="shared" si="20"/>
        <v>13</v>
      </c>
      <c r="N70" s="27">
        <v>33</v>
      </c>
      <c r="O70" s="27">
        <f t="shared" si="21"/>
        <v>-1</v>
      </c>
      <c r="P70" s="27">
        <v>34</v>
      </c>
      <c r="Q70" s="27">
        <f t="shared" si="22"/>
        <v>-1</v>
      </c>
      <c r="R70" s="27">
        <v>35</v>
      </c>
      <c r="S70" s="27">
        <f t="shared" si="23"/>
        <v>-11</v>
      </c>
      <c r="T70" s="27">
        <v>46</v>
      </c>
      <c r="U70" s="27">
        <f t="shared" si="24"/>
        <v>26</v>
      </c>
      <c r="V70" s="28">
        <v>20</v>
      </c>
      <c r="W70" s="28">
        <f t="shared" si="25"/>
        <v>4</v>
      </c>
      <c r="X70" s="27">
        <v>16</v>
      </c>
      <c r="Y70" s="27">
        <f t="shared" si="26"/>
        <v>4</v>
      </c>
      <c r="Z70" s="27">
        <v>12</v>
      </c>
      <c r="AA70" t="e">
        <f>VLOOKUP(A70,#REF!,63,0)</f>
        <v>#REF!</v>
      </c>
    </row>
    <row r="71" spans="1:27" x14ac:dyDescent="0.25">
      <c r="A71" s="14" t="s">
        <v>69</v>
      </c>
      <c r="B71" s="27">
        <f t="shared" si="27"/>
        <v>-2</v>
      </c>
      <c r="C71" s="27">
        <f t="shared" si="28"/>
        <v>-1</v>
      </c>
      <c r="D71" s="7">
        <f>VLOOKUP(A71,'Рейтинг места '!A:O,15,0)</f>
        <v>57</v>
      </c>
      <c r="E71" s="27">
        <f t="shared" si="29"/>
        <v>4</v>
      </c>
      <c r="F71" s="7">
        <v>58</v>
      </c>
      <c r="G71" s="27">
        <f t="shared" si="30"/>
        <v>-1</v>
      </c>
      <c r="H71" s="42">
        <v>54</v>
      </c>
      <c r="I71" s="27">
        <f t="shared" si="31"/>
        <v>-4</v>
      </c>
      <c r="J71" s="14">
        <v>55</v>
      </c>
      <c r="K71" s="27">
        <f t="shared" si="32"/>
        <v>-1</v>
      </c>
      <c r="L71" s="7">
        <v>59</v>
      </c>
      <c r="M71" s="27">
        <f t="shared" si="20"/>
        <v>1</v>
      </c>
      <c r="N71" s="27">
        <v>60</v>
      </c>
      <c r="O71" s="27">
        <f t="shared" si="21"/>
        <v>-8</v>
      </c>
      <c r="P71" s="27">
        <v>68</v>
      </c>
      <c r="Q71" s="27">
        <f t="shared" si="22"/>
        <v>3</v>
      </c>
      <c r="R71" s="27">
        <v>65</v>
      </c>
      <c r="S71" s="27">
        <f t="shared" si="23"/>
        <v>-7</v>
      </c>
      <c r="T71" s="27">
        <v>72</v>
      </c>
      <c r="U71" s="27">
        <f t="shared" si="24"/>
        <v>13</v>
      </c>
      <c r="V71" s="28">
        <v>59</v>
      </c>
      <c r="W71" s="28">
        <f t="shared" si="25"/>
        <v>7</v>
      </c>
      <c r="X71" s="27">
        <v>52</v>
      </c>
      <c r="Y71" s="27">
        <f t="shared" si="26"/>
        <v>-6</v>
      </c>
      <c r="Z71" s="27">
        <v>58</v>
      </c>
      <c r="AA71" t="e">
        <f>VLOOKUP(A71,#REF!,63,0)</f>
        <v>#REF!</v>
      </c>
    </row>
    <row r="72" spans="1:27" x14ac:dyDescent="0.25">
      <c r="A72" s="14" t="s">
        <v>70</v>
      </c>
      <c r="B72" s="27">
        <f t="shared" si="27"/>
        <v>-40</v>
      </c>
      <c r="C72" s="27">
        <f t="shared" si="28"/>
        <v>-27</v>
      </c>
      <c r="D72" s="7">
        <f>VLOOKUP(A72,'Рейтинг места '!A:O,15,0)</f>
        <v>43</v>
      </c>
      <c r="E72" s="27">
        <f t="shared" si="29"/>
        <v>-4</v>
      </c>
      <c r="F72" s="7">
        <v>70</v>
      </c>
      <c r="G72" s="27">
        <f t="shared" si="30"/>
        <v>-10</v>
      </c>
      <c r="H72" s="42">
        <v>74</v>
      </c>
      <c r="I72" s="27">
        <f t="shared" si="31"/>
        <v>1</v>
      </c>
      <c r="J72" s="14">
        <v>84</v>
      </c>
      <c r="K72" s="27">
        <f t="shared" si="32"/>
        <v>34</v>
      </c>
      <c r="L72" s="7">
        <v>83</v>
      </c>
      <c r="M72" s="27">
        <f t="shared" si="20"/>
        <v>13</v>
      </c>
      <c r="N72" s="27">
        <v>49</v>
      </c>
      <c r="O72" s="27">
        <f t="shared" si="21"/>
        <v>3</v>
      </c>
      <c r="P72" s="27">
        <v>46</v>
      </c>
      <c r="Q72" s="27">
        <f t="shared" si="22"/>
        <v>7</v>
      </c>
      <c r="R72" s="27">
        <v>39</v>
      </c>
      <c r="S72" s="27">
        <f t="shared" si="23"/>
        <v>-1</v>
      </c>
      <c r="T72" s="27">
        <v>40</v>
      </c>
      <c r="U72" s="27">
        <f t="shared" si="24"/>
        <v>4</v>
      </c>
      <c r="V72" s="28">
        <v>36</v>
      </c>
      <c r="W72" s="28">
        <f t="shared" si="25"/>
        <v>4</v>
      </c>
      <c r="X72" s="27">
        <v>32</v>
      </c>
      <c r="Y72" s="27">
        <f t="shared" si="26"/>
        <v>3</v>
      </c>
      <c r="Z72" s="27">
        <v>29</v>
      </c>
      <c r="AA72" t="e">
        <f>VLOOKUP(A72,#REF!,63,0)</f>
        <v>#REF!</v>
      </c>
    </row>
    <row r="73" spans="1:27" x14ac:dyDescent="0.25">
      <c r="A73" s="14" t="s">
        <v>71</v>
      </c>
      <c r="B73" s="27">
        <f t="shared" si="27"/>
        <v>32</v>
      </c>
      <c r="C73" s="27">
        <f t="shared" si="28"/>
        <v>21</v>
      </c>
      <c r="D73" s="7">
        <f>VLOOKUP(A73,'Рейтинг места '!A:O,15,0)</f>
        <v>55</v>
      </c>
      <c r="E73" s="27">
        <f t="shared" si="29"/>
        <v>1</v>
      </c>
      <c r="F73" s="7">
        <v>34</v>
      </c>
      <c r="G73" s="27">
        <f t="shared" si="30"/>
        <v>4</v>
      </c>
      <c r="H73" s="42">
        <v>33</v>
      </c>
      <c r="I73" s="27">
        <f t="shared" si="31"/>
        <v>6</v>
      </c>
      <c r="J73" s="14">
        <v>29</v>
      </c>
      <c r="K73" s="27">
        <f t="shared" si="32"/>
        <v>-21</v>
      </c>
      <c r="L73" s="7">
        <v>23</v>
      </c>
      <c r="M73" s="27">
        <f t="shared" si="20"/>
        <v>-17</v>
      </c>
      <c r="N73" s="27">
        <v>44</v>
      </c>
      <c r="O73" s="27">
        <f t="shared" si="21"/>
        <v>-5</v>
      </c>
      <c r="P73" s="27">
        <v>49</v>
      </c>
      <c r="Q73" s="27">
        <f t="shared" si="22"/>
        <v>2</v>
      </c>
      <c r="R73" s="27">
        <v>47</v>
      </c>
      <c r="S73" s="27">
        <f t="shared" si="23"/>
        <v>5</v>
      </c>
      <c r="T73" s="27">
        <v>42</v>
      </c>
      <c r="U73" s="27">
        <f t="shared" si="24"/>
        <v>-19</v>
      </c>
      <c r="V73" s="28">
        <v>61</v>
      </c>
      <c r="W73" s="28">
        <f t="shared" si="25"/>
        <v>-6</v>
      </c>
      <c r="X73" s="27">
        <v>67</v>
      </c>
      <c r="Y73" s="27">
        <f t="shared" si="26"/>
        <v>14</v>
      </c>
      <c r="Z73" s="27">
        <v>53</v>
      </c>
      <c r="AA73" t="e">
        <f>VLOOKUP(A73,#REF!,63,0)</f>
        <v>#REF!</v>
      </c>
    </row>
    <row r="74" spans="1:27" x14ac:dyDescent="0.25">
      <c r="A74" s="14" t="s">
        <v>72</v>
      </c>
      <c r="B74" s="27">
        <f t="shared" si="27"/>
        <v>-24</v>
      </c>
      <c r="C74" s="27">
        <f t="shared" si="28"/>
        <v>-17</v>
      </c>
      <c r="D74" s="7">
        <f>VLOOKUP(A74,'Рейтинг места '!A:O,15,0)</f>
        <v>37</v>
      </c>
      <c r="E74" s="27">
        <f t="shared" si="29"/>
        <v>-7</v>
      </c>
      <c r="F74" s="7">
        <v>54</v>
      </c>
      <c r="G74" s="27">
        <f t="shared" si="30"/>
        <v>-6</v>
      </c>
      <c r="H74" s="42">
        <v>61</v>
      </c>
      <c r="I74" s="27">
        <f t="shared" si="31"/>
        <v>6</v>
      </c>
      <c r="J74" s="14">
        <v>67</v>
      </c>
      <c r="K74" s="27">
        <f t="shared" si="32"/>
        <v>-10</v>
      </c>
      <c r="L74" s="7">
        <v>61</v>
      </c>
      <c r="M74" s="27">
        <f t="shared" si="20"/>
        <v>22</v>
      </c>
      <c r="N74" s="27">
        <v>71</v>
      </c>
      <c r="O74" s="27">
        <f t="shared" si="21"/>
        <v>2</v>
      </c>
      <c r="P74" s="27">
        <v>69</v>
      </c>
      <c r="Q74" s="27">
        <f t="shared" si="22"/>
        <v>3</v>
      </c>
      <c r="R74" s="27">
        <v>66</v>
      </c>
      <c r="S74" s="27">
        <f t="shared" si="23"/>
        <v>18</v>
      </c>
      <c r="T74" s="27">
        <v>48</v>
      </c>
      <c r="U74" s="27">
        <f t="shared" si="24"/>
        <v>-1</v>
      </c>
      <c r="V74" s="28">
        <v>49</v>
      </c>
      <c r="W74" s="28">
        <f t="shared" si="25"/>
        <v>3</v>
      </c>
      <c r="X74" s="27">
        <v>46</v>
      </c>
      <c r="Y74" s="27">
        <f t="shared" si="26"/>
        <v>-6</v>
      </c>
      <c r="Z74" s="27">
        <v>52</v>
      </c>
      <c r="AA74" t="e">
        <f>VLOOKUP(A74,#REF!,63,0)</f>
        <v>#REF!</v>
      </c>
    </row>
    <row r="75" spans="1:27" x14ac:dyDescent="0.25">
      <c r="A75" s="14" t="s">
        <v>73</v>
      </c>
      <c r="B75" s="27">
        <f t="shared" si="27"/>
        <v>7</v>
      </c>
      <c r="C75" s="27">
        <f t="shared" si="28"/>
        <v>2</v>
      </c>
      <c r="D75" s="7">
        <f>VLOOKUP(A75,'Рейтинг места '!A:O,15,0)</f>
        <v>62</v>
      </c>
      <c r="E75" s="27">
        <f t="shared" si="29"/>
        <v>0</v>
      </c>
      <c r="F75" s="7">
        <v>60</v>
      </c>
      <c r="G75" s="27">
        <f t="shared" si="30"/>
        <v>0</v>
      </c>
      <c r="H75" s="42">
        <v>60</v>
      </c>
      <c r="I75" s="27">
        <f t="shared" si="31"/>
        <v>5</v>
      </c>
      <c r="J75" s="14">
        <v>60</v>
      </c>
      <c r="K75" s="27">
        <f t="shared" si="32"/>
        <v>-21</v>
      </c>
      <c r="L75" s="7">
        <v>55</v>
      </c>
      <c r="M75" s="27">
        <f t="shared" si="20"/>
        <v>-4</v>
      </c>
      <c r="N75" s="27">
        <v>76</v>
      </c>
      <c r="O75" s="27">
        <f t="shared" si="21"/>
        <v>-3</v>
      </c>
      <c r="P75" s="27">
        <v>79</v>
      </c>
      <c r="Q75" s="27">
        <f t="shared" si="22"/>
        <v>-4</v>
      </c>
      <c r="R75" s="27">
        <v>83</v>
      </c>
      <c r="S75" s="27">
        <f t="shared" si="23"/>
        <v>1</v>
      </c>
      <c r="T75" s="27">
        <v>82</v>
      </c>
      <c r="U75" s="27">
        <f t="shared" si="24"/>
        <v>2</v>
      </c>
      <c r="V75" s="28">
        <v>80</v>
      </c>
      <c r="W75" s="28">
        <f t="shared" si="25"/>
        <v>8</v>
      </c>
      <c r="X75" s="27">
        <v>72</v>
      </c>
      <c r="Y75" s="27">
        <f t="shared" si="26"/>
        <v>-1</v>
      </c>
      <c r="Z75" s="27">
        <v>73</v>
      </c>
      <c r="AA75" t="e">
        <f>VLOOKUP(A75,#REF!,63,0)</f>
        <v>#REF!</v>
      </c>
    </row>
    <row r="76" spans="1:27" x14ac:dyDescent="0.25">
      <c r="A76" s="14" t="s">
        <v>74</v>
      </c>
      <c r="B76" s="27">
        <f t="shared" si="27"/>
        <v>0</v>
      </c>
      <c r="C76" s="27">
        <f t="shared" si="28"/>
        <v>-19</v>
      </c>
      <c r="D76" s="7">
        <f>VLOOKUP(A76,'Рейтинг места '!A:O,15,0)</f>
        <v>37</v>
      </c>
      <c r="E76" s="27">
        <f t="shared" si="29"/>
        <v>0</v>
      </c>
      <c r="F76" s="7">
        <v>56</v>
      </c>
      <c r="G76" s="27">
        <f t="shared" si="30"/>
        <v>6</v>
      </c>
      <c r="H76" s="42">
        <v>56</v>
      </c>
      <c r="I76" s="27">
        <f t="shared" si="31"/>
        <v>13</v>
      </c>
      <c r="J76" s="14">
        <v>50</v>
      </c>
      <c r="K76" s="27">
        <f t="shared" si="32"/>
        <v>3</v>
      </c>
      <c r="L76" s="7">
        <v>37</v>
      </c>
      <c r="M76" s="27">
        <f t="shared" si="20"/>
        <v>-6</v>
      </c>
      <c r="N76" s="27">
        <v>34</v>
      </c>
      <c r="O76" s="27">
        <f t="shared" si="21"/>
        <v>4</v>
      </c>
      <c r="P76" s="27">
        <v>30</v>
      </c>
      <c r="Q76" s="27">
        <f t="shared" si="22"/>
        <v>-2</v>
      </c>
      <c r="R76" s="27">
        <v>32</v>
      </c>
      <c r="S76" s="27">
        <f t="shared" si="23"/>
        <v>-22</v>
      </c>
      <c r="T76" s="27">
        <v>54</v>
      </c>
      <c r="U76" s="27">
        <f t="shared" si="24"/>
        <v>14</v>
      </c>
      <c r="V76" s="28">
        <v>40</v>
      </c>
      <c r="W76" s="28">
        <f t="shared" si="25"/>
        <v>-5</v>
      </c>
      <c r="X76" s="27">
        <v>45</v>
      </c>
      <c r="Y76" s="27">
        <f t="shared" si="26"/>
        <v>-12</v>
      </c>
      <c r="Z76" s="27">
        <v>57</v>
      </c>
      <c r="AA76" t="e">
        <f>VLOOKUP(A76,#REF!,63,0)</f>
        <v>#REF!</v>
      </c>
    </row>
    <row r="77" spans="1:27" x14ac:dyDescent="0.25">
      <c r="A77" s="14" t="s">
        <v>75</v>
      </c>
      <c r="B77" s="27">
        <f t="shared" si="27"/>
        <v>-18</v>
      </c>
      <c r="C77" s="27">
        <f t="shared" si="28"/>
        <v>-7</v>
      </c>
      <c r="D77" s="7">
        <f>VLOOKUP(A77,'Рейтинг места '!A:O,15,0)</f>
        <v>36</v>
      </c>
      <c r="E77" s="27">
        <f t="shared" si="29"/>
        <v>-3</v>
      </c>
      <c r="F77" s="7">
        <v>43</v>
      </c>
      <c r="G77" s="27">
        <f t="shared" si="30"/>
        <v>-5</v>
      </c>
      <c r="H77" s="42">
        <v>46</v>
      </c>
      <c r="I77" s="27">
        <f t="shared" si="31"/>
        <v>-3</v>
      </c>
      <c r="J77" s="14">
        <v>51</v>
      </c>
      <c r="K77" s="27">
        <f t="shared" si="32"/>
        <v>-1</v>
      </c>
      <c r="L77" s="7">
        <v>54</v>
      </c>
      <c r="M77" s="27">
        <f t="shared" si="20"/>
        <v>8</v>
      </c>
      <c r="N77" s="27">
        <v>55</v>
      </c>
      <c r="O77" s="27">
        <f t="shared" si="21"/>
        <v>-2</v>
      </c>
      <c r="P77" s="27">
        <v>57</v>
      </c>
      <c r="Q77" s="27">
        <f t="shared" si="22"/>
        <v>3</v>
      </c>
      <c r="R77" s="27">
        <v>54</v>
      </c>
      <c r="S77" s="27">
        <f t="shared" si="23"/>
        <v>-1</v>
      </c>
      <c r="T77" s="27">
        <v>55</v>
      </c>
      <c r="U77" s="27">
        <f t="shared" si="24"/>
        <v>8</v>
      </c>
      <c r="V77" s="28">
        <v>47</v>
      </c>
      <c r="W77" s="28">
        <f t="shared" si="25"/>
        <v>-3</v>
      </c>
      <c r="X77" s="27">
        <v>50</v>
      </c>
      <c r="Y77" s="27">
        <f t="shared" si="26"/>
        <v>6</v>
      </c>
      <c r="Z77" s="27">
        <v>44</v>
      </c>
      <c r="AA77" t="e">
        <f>VLOOKUP(A77,#REF!,63,0)</f>
        <v>#REF!</v>
      </c>
    </row>
    <row r="78" spans="1:27" x14ac:dyDescent="0.25">
      <c r="A78" s="14" t="s">
        <v>76</v>
      </c>
      <c r="B78" s="27">
        <f t="shared" si="27"/>
        <v>-5</v>
      </c>
      <c r="C78" s="27">
        <f t="shared" si="28"/>
        <v>-7</v>
      </c>
      <c r="D78" s="7">
        <f>VLOOKUP(A78,'Рейтинг места '!A:O,15,0)</f>
        <v>65</v>
      </c>
      <c r="E78" s="27">
        <f t="shared" si="29"/>
        <v>-1</v>
      </c>
      <c r="F78" s="7">
        <v>72</v>
      </c>
      <c r="G78" s="27">
        <f t="shared" si="30"/>
        <v>-2</v>
      </c>
      <c r="H78" s="42">
        <v>73</v>
      </c>
      <c r="I78" s="27">
        <f t="shared" si="31"/>
        <v>5</v>
      </c>
      <c r="J78" s="14">
        <v>75</v>
      </c>
      <c r="K78" s="27">
        <f t="shared" si="32"/>
        <v>4</v>
      </c>
      <c r="L78" s="7">
        <v>70</v>
      </c>
      <c r="M78" s="27">
        <f t="shared" si="20"/>
        <v>8</v>
      </c>
      <c r="N78" s="27">
        <v>66</v>
      </c>
      <c r="O78" s="27">
        <f t="shared" si="21"/>
        <v>-6</v>
      </c>
      <c r="P78" s="27">
        <v>72</v>
      </c>
      <c r="Q78" s="27">
        <f t="shared" si="22"/>
        <v>-5</v>
      </c>
      <c r="R78" s="27">
        <v>77</v>
      </c>
      <c r="S78" s="27">
        <f t="shared" si="23"/>
        <v>14</v>
      </c>
      <c r="T78" s="27">
        <v>63</v>
      </c>
      <c r="U78" s="27">
        <f t="shared" si="24"/>
        <v>5</v>
      </c>
      <c r="V78" s="28">
        <v>58</v>
      </c>
      <c r="W78" s="28">
        <f t="shared" si="25"/>
        <v>1</v>
      </c>
      <c r="X78" s="27">
        <v>57</v>
      </c>
      <c r="Y78" s="27">
        <f t="shared" si="26"/>
        <v>4</v>
      </c>
      <c r="Z78" s="27">
        <v>53</v>
      </c>
      <c r="AA78" t="e">
        <f>VLOOKUP(A78,#REF!,63,0)</f>
        <v>#REF!</v>
      </c>
    </row>
    <row r="79" spans="1:27" x14ac:dyDescent="0.25">
      <c r="A79" s="14" t="s">
        <v>77</v>
      </c>
      <c r="B79" s="27">
        <f t="shared" si="27"/>
        <v>-29</v>
      </c>
      <c r="C79" s="27">
        <f t="shared" si="28"/>
        <v>-25</v>
      </c>
      <c r="D79" s="7">
        <f>VLOOKUP(A79,'Рейтинг места '!A:O,15,0)</f>
        <v>27</v>
      </c>
      <c r="E79" s="27">
        <f t="shared" si="29"/>
        <v>-1</v>
      </c>
      <c r="F79" s="7">
        <v>52</v>
      </c>
      <c r="G79" s="27">
        <f t="shared" si="30"/>
        <v>0</v>
      </c>
      <c r="H79" s="42">
        <v>53</v>
      </c>
      <c r="I79" s="27">
        <f t="shared" si="31"/>
        <v>-3</v>
      </c>
      <c r="J79" s="14">
        <v>53</v>
      </c>
      <c r="K79" s="27">
        <f t="shared" si="32"/>
        <v>11</v>
      </c>
      <c r="L79" s="7">
        <v>56</v>
      </c>
      <c r="M79" s="27">
        <f t="shared" si="20"/>
        <v>12</v>
      </c>
      <c r="N79" s="27">
        <v>45</v>
      </c>
      <c r="O79" s="27">
        <f t="shared" si="21"/>
        <v>2</v>
      </c>
      <c r="P79" s="27">
        <v>43</v>
      </c>
      <c r="Q79" s="27">
        <f t="shared" si="22"/>
        <v>4</v>
      </c>
      <c r="R79" s="27">
        <v>39</v>
      </c>
      <c r="S79" s="27">
        <f t="shared" si="23"/>
        <v>1</v>
      </c>
      <c r="T79" s="27">
        <v>38</v>
      </c>
      <c r="U79" s="27">
        <f t="shared" si="24"/>
        <v>5</v>
      </c>
      <c r="V79" s="28">
        <v>33</v>
      </c>
      <c r="W79" s="28">
        <f t="shared" si="25"/>
        <v>0</v>
      </c>
      <c r="X79" s="27">
        <v>33</v>
      </c>
      <c r="Y79" s="27">
        <f t="shared" si="26"/>
        <v>8</v>
      </c>
      <c r="Z79" s="27">
        <v>25</v>
      </c>
      <c r="AA79" t="e">
        <f>VLOOKUP(A79,#REF!,63,0)</f>
        <v>#REF!</v>
      </c>
    </row>
    <row r="80" spans="1:27" x14ac:dyDescent="0.25">
      <c r="A80" s="14" t="s">
        <v>78</v>
      </c>
      <c r="B80" s="27">
        <f t="shared" si="27"/>
        <v>5</v>
      </c>
      <c r="C80" s="27">
        <f t="shared" si="28"/>
        <v>10</v>
      </c>
      <c r="D80" s="7">
        <f>VLOOKUP(A80,'Рейтинг места '!A:O,15,0)</f>
        <v>20</v>
      </c>
      <c r="E80" s="27">
        <f t="shared" si="29"/>
        <v>-5</v>
      </c>
      <c r="F80" s="7">
        <v>10</v>
      </c>
      <c r="G80" s="27">
        <f t="shared" si="30"/>
        <v>-1</v>
      </c>
      <c r="H80" s="42">
        <v>15</v>
      </c>
      <c r="I80" s="27">
        <f t="shared" si="31"/>
        <v>1</v>
      </c>
      <c r="J80" s="14">
        <v>16</v>
      </c>
      <c r="K80" s="27">
        <f t="shared" si="32"/>
        <v>-21</v>
      </c>
      <c r="L80" s="7">
        <v>15</v>
      </c>
      <c r="M80" s="27">
        <f t="shared" si="20"/>
        <v>-8</v>
      </c>
      <c r="N80" s="27">
        <v>36</v>
      </c>
      <c r="O80" s="27">
        <f t="shared" si="21"/>
        <v>-6</v>
      </c>
      <c r="P80" s="27">
        <v>42</v>
      </c>
      <c r="Q80" s="27">
        <f t="shared" si="22"/>
        <v>-11</v>
      </c>
      <c r="R80" s="27">
        <v>53</v>
      </c>
      <c r="S80" s="27">
        <f t="shared" si="23"/>
        <v>9</v>
      </c>
      <c r="T80" s="27">
        <v>44</v>
      </c>
      <c r="U80" s="27">
        <f t="shared" si="24"/>
        <v>0</v>
      </c>
      <c r="V80" s="28">
        <v>44</v>
      </c>
      <c r="W80" s="28">
        <f t="shared" si="25"/>
        <v>-10</v>
      </c>
      <c r="X80" s="27">
        <v>54</v>
      </c>
      <c r="Y80" s="27">
        <f t="shared" si="26"/>
        <v>14</v>
      </c>
      <c r="Z80" s="27">
        <v>40</v>
      </c>
      <c r="AA80" t="e">
        <f>VLOOKUP(A80,#REF!,63,0)</f>
        <v>#REF!</v>
      </c>
    </row>
    <row r="81" spans="1:27" x14ac:dyDescent="0.25">
      <c r="A81" s="14" t="s">
        <v>79</v>
      </c>
      <c r="B81" s="27">
        <f t="shared" si="27"/>
        <v>15</v>
      </c>
      <c r="C81" s="27">
        <f t="shared" si="28"/>
        <v>13</v>
      </c>
      <c r="D81" s="7">
        <f>VLOOKUP(A81,'Рейтинг места '!A:O,15,0)</f>
        <v>25</v>
      </c>
      <c r="E81" s="27">
        <f t="shared" si="29"/>
        <v>3</v>
      </c>
      <c r="F81" s="7">
        <v>12</v>
      </c>
      <c r="G81" s="27">
        <f t="shared" si="30"/>
        <v>0</v>
      </c>
      <c r="H81" s="42">
        <v>9</v>
      </c>
      <c r="I81" s="27">
        <f t="shared" si="31"/>
        <v>-1</v>
      </c>
      <c r="J81" s="14">
        <v>9</v>
      </c>
      <c r="K81" s="27">
        <f t="shared" si="32"/>
        <v>-16</v>
      </c>
      <c r="L81" s="7">
        <v>10</v>
      </c>
      <c r="M81" s="27">
        <f t="shared" si="20"/>
        <v>-13</v>
      </c>
      <c r="N81" s="27">
        <v>26</v>
      </c>
      <c r="O81" s="27">
        <f t="shared" si="21"/>
        <v>4</v>
      </c>
      <c r="P81" s="27">
        <v>22</v>
      </c>
      <c r="Q81" s="27">
        <f t="shared" si="22"/>
        <v>-1</v>
      </c>
      <c r="R81" s="27">
        <v>23</v>
      </c>
      <c r="S81" s="27">
        <f t="shared" si="23"/>
        <v>3</v>
      </c>
      <c r="T81" s="27">
        <v>20</v>
      </c>
      <c r="U81" s="27">
        <f t="shared" si="24"/>
        <v>-19</v>
      </c>
      <c r="V81" s="28">
        <v>39</v>
      </c>
      <c r="W81" s="28">
        <f t="shared" si="25"/>
        <v>-3</v>
      </c>
      <c r="X81" s="27">
        <v>42</v>
      </c>
      <c r="Y81" s="27">
        <f t="shared" si="26"/>
        <v>3</v>
      </c>
      <c r="Z81" s="27">
        <v>39</v>
      </c>
      <c r="AA81" t="e">
        <f>VLOOKUP(A81,#REF!,63,0)</f>
        <v>#REF!</v>
      </c>
    </row>
    <row r="82" spans="1:27" ht="30" x14ac:dyDescent="0.25">
      <c r="A82" s="14" t="s">
        <v>80</v>
      </c>
      <c r="B82" s="27">
        <f t="shared" si="27"/>
        <v>-7</v>
      </c>
      <c r="C82" s="27">
        <f t="shared" si="28"/>
        <v>-3</v>
      </c>
      <c r="D82" s="7">
        <f>VLOOKUP(A82,'Рейтинг места '!A:O,15,0)</f>
        <v>41</v>
      </c>
      <c r="E82" s="27">
        <f t="shared" si="29"/>
        <v>4</v>
      </c>
      <c r="F82" s="7">
        <v>44</v>
      </c>
      <c r="G82" s="27">
        <f t="shared" si="30"/>
        <v>-4</v>
      </c>
      <c r="H82" s="42">
        <v>40</v>
      </c>
      <c r="I82" s="27">
        <f t="shared" si="31"/>
        <v>-4</v>
      </c>
      <c r="J82" s="14">
        <v>44</v>
      </c>
      <c r="K82" s="27">
        <f t="shared" si="32"/>
        <v>-1</v>
      </c>
      <c r="L82" s="7">
        <v>48</v>
      </c>
      <c r="M82" s="27">
        <f t="shared" si="20"/>
        <v>-22</v>
      </c>
      <c r="N82" s="27">
        <v>49</v>
      </c>
      <c r="O82" s="27">
        <f t="shared" si="21"/>
        <v>-3</v>
      </c>
      <c r="P82" s="27">
        <v>52</v>
      </c>
      <c r="Q82" s="27">
        <f t="shared" si="22"/>
        <v>2</v>
      </c>
      <c r="R82" s="27">
        <v>50</v>
      </c>
      <c r="S82" s="27">
        <f t="shared" si="23"/>
        <v>-10</v>
      </c>
      <c r="T82" s="27">
        <v>60</v>
      </c>
      <c r="U82" s="27">
        <f t="shared" si="24"/>
        <v>-11</v>
      </c>
      <c r="V82" s="28">
        <v>71</v>
      </c>
      <c r="W82" s="28">
        <f t="shared" si="25"/>
        <v>0</v>
      </c>
      <c r="X82" s="27">
        <v>71</v>
      </c>
      <c r="Y82" s="27">
        <f t="shared" si="26"/>
        <v>-3</v>
      </c>
      <c r="Z82" s="27">
        <v>74</v>
      </c>
      <c r="AA82" t="e">
        <f>VLOOKUP(A82,#REF!,63,0)</f>
        <v>#REF!</v>
      </c>
    </row>
    <row r="83" spans="1:27" x14ac:dyDescent="0.25">
      <c r="A83" s="14" t="s">
        <v>81</v>
      </c>
      <c r="B83" s="27">
        <f t="shared" si="27"/>
        <v>6</v>
      </c>
      <c r="C83" s="27">
        <f t="shared" si="28"/>
        <v>5</v>
      </c>
      <c r="D83" s="7">
        <f>VLOOKUP(A83,'Рейтинг места '!A:O,15,0)</f>
        <v>32</v>
      </c>
      <c r="E83" s="27">
        <f t="shared" si="29"/>
        <v>0</v>
      </c>
      <c r="F83" s="7">
        <v>27</v>
      </c>
      <c r="G83" s="27">
        <f t="shared" si="30"/>
        <v>-1</v>
      </c>
      <c r="H83" s="42">
        <v>27</v>
      </c>
      <c r="I83" s="27">
        <f t="shared" si="31"/>
        <v>2</v>
      </c>
      <c r="J83" s="14">
        <v>28</v>
      </c>
      <c r="K83" s="27">
        <f t="shared" si="32"/>
        <v>11</v>
      </c>
      <c r="L83" s="7">
        <v>26</v>
      </c>
      <c r="M83" s="27">
        <f t="shared" si="20"/>
        <v>8</v>
      </c>
      <c r="N83" s="27">
        <v>15</v>
      </c>
      <c r="O83" s="27">
        <f t="shared" si="21"/>
        <v>2</v>
      </c>
      <c r="P83" s="27">
        <v>13</v>
      </c>
      <c r="Q83" s="27">
        <f t="shared" si="22"/>
        <v>-4</v>
      </c>
      <c r="R83" s="27">
        <v>17</v>
      </c>
      <c r="S83" s="27">
        <f t="shared" si="23"/>
        <v>15</v>
      </c>
      <c r="T83" s="27">
        <v>2</v>
      </c>
      <c r="U83" s="27">
        <f t="shared" si="24"/>
        <v>-5</v>
      </c>
      <c r="V83" s="28">
        <v>7</v>
      </c>
      <c r="W83" s="28">
        <f t="shared" si="25"/>
        <v>-3</v>
      </c>
      <c r="X83" s="27">
        <v>10</v>
      </c>
      <c r="Y83" s="27">
        <f t="shared" si="26"/>
        <v>-2</v>
      </c>
      <c r="Z83" s="27">
        <v>12</v>
      </c>
      <c r="AA83" t="e">
        <f>VLOOKUP(A83,#REF!,63,0)</f>
        <v>#REF!</v>
      </c>
    </row>
    <row r="84" spans="1:27" x14ac:dyDescent="0.25">
      <c r="A84" s="14" t="s">
        <v>82</v>
      </c>
      <c r="B84" s="27">
        <f t="shared" si="27"/>
        <v>-34</v>
      </c>
      <c r="C84" s="27">
        <f t="shared" si="28"/>
        <v>-26</v>
      </c>
      <c r="D84" s="7">
        <f>VLOOKUP(A84,'Рейтинг места '!A:O,15,0)</f>
        <v>13</v>
      </c>
      <c r="E84" s="27">
        <f t="shared" si="29"/>
        <v>-2</v>
      </c>
      <c r="F84" s="7">
        <v>39</v>
      </c>
      <c r="G84" s="27">
        <f t="shared" si="30"/>
        <v>-7</v>
      </c>
      <c r="H84" s="42">
        <v>41</v>
      </c>
      <c r="I84" s="27">
        <f t="shared" si="31"/>
        <v>1</v>
      </c>
      <c r="J84" s="14">
        <v>48</v>
      </c>
      <c r="K84" s="27">
        <f t="shared" si="32"/>
        <v>-6</v>
      </c>
      <c r="L84" s="7">
        <v>47</v>
      </c>
      <c r="M84" s="27">
        <f t="shared" si="20"/>
        <v>2</v>
      </c>
      <c r="N84" s="27">
        <v>53</v>
      </c>
      <c r="O84" s="27">
        <f t="shared" si="21"/>
        <v>9</v>
      </c>
      <c r="P84" s="27">
        <v>44</v>
      </c>
      <c r="Q84" s="27">
        <f t="shared" si="22"/>
        <v>-10</v>
      </c>
      <c r="R84" s="27">
        <v>54</v>
      </c>
      <c r="S84" s="27">
        <f t="shared" si="23"/>
        <v>2</v>
      </c>
      <c r="T84" s="27">
        <v>52</v>
      </c>
      <c r="U84" s="27">
        <f t="shared" si="24"/>
        <v>1</v>
      </c>
      <c r="V84" s="28">
        <v>51</v>
      </c>
      <c r="W84" s="28">
        <f t="shared" si="25"/>
        <v>3</v>
      </c>
      <c r="X84" s="27">
        <v>48</v>
      </c>
      <c r="Y84" s="27">
        <f t="shared" si="26"/>
        <v>-13</v>
      </c>
      <c r="Z84" s="27">
        <v>61</v>
      </c>
      <c r="AA84" t="e">
        <f>VLOOKUP(A84,#REF!,63,0)</f>
        <v>#REF!</v>
      </c>
    </row>
    <row r="85" spans="1:27" x14ac:dyDescent="0.25">
      <c r="A85" s="14" t="s">
        <v>91</v>
      </c>
      <c r="B85" s="27">
        <f t="shared" si="27"/>
        <v>-13</v>
      </c>
      <c r="C85" s="27">
        <f t="shared" si="28"/>
        <v>-7</v>
      </c>
      <c r="D85" s="7">
        <f>VLOOKUP(A85,'Рейтинг места '!A:O,15,0)</f>
        <v>67</v>
      </c>
      <c r="E85" s="27">
        <f t="shared" si="29"/>
        <v>5</v>
      </c>
      <c r="F85" s="7">
        <v>74</v>
      </c>
      <c r="G85" s="27">
        <f t="shared" si="30"/>
        <v>-3</v>
      </c>
      <c r="H85" s="42">
        <v>69</v>
      </c>
      <c r="I85" s="27">
        <f t="shared" si="31"/>
        <v>-8</v>
      </c>
      <c r="J85" s="14">
        <v>72</v>
      </c>
      <c r="K85" s="27">
        <f t="shared" si="32"/>
        <v>13</v>
      </c>
      <c r="L85" s="7">
        <v>80</v>
      </c>
      <c r="M85" s="27">
        <f t="shared" si="20"/>
        <v>24</v>
      </c>
      <c r="N85" s="27">
        <v>67</v>
      </c>
      <c r="O85" s="27">
        <f t="shared" si="21"/>
        <v>-3</v>
      </c>
      <c r="P85" s="27">
        <v>70</v>
      </c>
      <c r="Q85" s="27">
        <f t="shared" si="22"/>
        <v>2</v>
      </c>
      <c r="R85" s="27">
        <v>68</v>
      </c>
      <c r="S85" s="27">
        <f t="shared" si="23"/>
        <v>11</v>
      </c>
      <c r="T85" s="27">
        <v>57</v>
      </c>
      <c r="U85" s="27">
        <f t="shared" si="24"/>
        <v>14</v>
      </c>
      <c r="V85" s="28">
        <v>43</v>
      </c>
      <c r="W85" s="28">
        <f t="shared" si="25"/>
        <v>4</v>
      </c>
      <c r="X85" s="27">
        <v>39</v>
      </c>
      <c r="Y85" s="27">
        <f t="shared" si="26"/>
        <v>-7</v>
      </c>
      <c r="Z85" s="27">
        <v>46</v>
      </c>
      <c r="AA85" t="e">
        <f>VLOOKUP(A85,#REF!,63,0)</f>
        <v>#REF!</v>
      </c>
    </row>
    <row r="86" spans="1:27" x14ac:dyDescent="0.25">
      <c r="A86" s="14" t="s">
        <v>84</v>
      </c>
      <c r="B86" s="27">
        <f t="shared" si="27"/>
        <v>18</v>
      </c>
      <c r="C86" s="27">
        <f t="shared" si="28"/>
        <v>0</v>
      </c>
      <c r="D86" s="7">
        <f>VLOOKUP(A86,'Рейтинг места '!A:O,15,0)</f>
        <v>86</v>
      </c>
      <c r="E86" s="27">
        <f t="shared" si="29"/>
        <v>1</v>
      </c>
      <c r="F86" s="7">
        <v>86</v>
      </c>
      <c r="G86" s="27">
        <f t="shared" si="30"/>
        <v>22</v>
      </c>
      <c r="H86" s="42">
        <v>85</v>
      </c>
      <c r="I86" s="27">
        <f t="shared" si="31"/>
        <v>-5</v>
      </c>
      <c r="J86" s="14">
        <v>63</v>
      </c>
      <c r="K86" s="27">
        <f t="shared" si="32"/>
        <v>-13</v>
      </c>
      <c r="L86" s="7">
        <v>68</v>
      </c>
      <c r="M86" s="27">
        <f t="shared" si="20"/>
        <v>-5</v>
      </c>
      <c r="N86" s="27">
        <v>81</v>
      </c>
      <c r="O86" s="27">
        <f t="shared" si="21"/>
        <v>3</v>
      </c>
      <c r="P86" s="27">
        <v>78</v>
      </c>
      <c r="Q86" s="27">
        <f t="shared" si="22"/>
        <v>2</v>
      </c>
      <c r="R86" s="27">
        <v>76</v>
      </c>
      <c r="S86" s="27">
        <f t="shared" si="23"/>
        <v>4</v>
      </c>
      <c r="T86" s="27">
        <v>72</v>
      </c>
      <c r="U86" s="27">
        <f t="shared" si="24"/>
        <v>-14</v>
      </c>
      <c r="V86" s="28">
        <v>86</v>
      </c>
      <c r="W86" s="28">
        <f t="shared" si="25"/>
        <v>1</v>
      </c>
      <c r="X86" s="27">
        <v>85</v>
      </c>
      <c r="Y86" s="27">
        <f t="shared" si="26"/>
        <v>17</v>
      </c>
      <c r="Z86" s="27">
        <v>68</v>
      </c>
      <c r="AA86" t="e">
        <f>VLOOKUP(A86,#REF!,63,0)</f>
        <v>#REF!</v>
      </c>
    </row>
    <row r="87" spans="1:27" x14ac:dyDescent="0.25">
      <c r="A87" s="14" t="s">
        <v>85</v>
      </c>
      <c r="B87" s="27">
        <f t="shared" si="27"/>
        <v>1</v>
      </c>
      <c r="C87" s="27">
        <f t="shared" si="28"/>
        <v>3</v>
      </c>
      <c r="D87" s="7">
        <f>VLOOKUP(A87,'Рейтинг места '!A:O,15,0)</f>
        <v>67</v>
      </c>
      <c r="E87" s="27">
        <f t="shared" si="29"/>
        <v>1</v>
      </c>
      <c r="F87" s="7">
        <v>64</v>
      </c>
      <c r="G87" s="27">
        <f t="shared" si="30"/>
        <v>4</v>
      </c>
      <c r="H87" s="42">
        <v>63</v>
      </c>
      <c r="I87" s="27">
        <f t="shared" si="31"/>
        <v>-7</v>
      </c>
      <c r="J87" s="14">
        <v>59</v>
      </c>
      <c r="K87" s="27">
        <f t="shared" si="32"/>
        <v>-2</v>
      </c>
      <c r="L87" s="7">
        <v>66</v>
      </c>
      <c r="M87" s="27">
        <f t="shared" si="20"/>
        <v>-14</v>
      </c>
      <c r="N87" s="27">
        <v>68</v>
      </c>
      <c r="O87" s="27">
        <f t="shared" si="21"/>
        <v>-6</v>
      </c>
      <c r="P87" s="27">
        <v>74</v>
      </c>
      <c r="Q87" s="27">
        <f t="shared" si="22"/>
        <v>-1</v>
      </c>
      <c r="R87" s="27">
        <v>75</v>
      </c>
      <c r="S87" s="27">
        <f t="shared" si="23"/>
        <v>-1</v>
      </c>
      <c r="T87" s="27">
        <v>76</v>
      </c>
      <c r="U87" s="27">
        <f t="shared" si="24"/>
        <v>-6</v>
      </c>
      <c r="V87" s="28">
        <v>82</v>
      </c>
      <c r="W87" s="28">
        <f t="shared" si="25"/>
        <v>3</v>
      </c>
      <c r="X87" s="27">
        <v>79</v>
      </c>
      <c r="Y87" s="27">
        <f t="shared" si="26"/>
        <v>-1</v>
      </c>
      <c r="Z87" s="27">
        <v>80</v>
      </c>
      <c r="AA87" t="e">
        <f>VLOOKUP(A87,#REF!,63,0)</f>
        <v>#REF!</v>
      </c>
    </row>
    <row r="88" spans="1:27" x14ac:dyDescent="0.25">
      <c r="A88" s="14" t="s">
        <v>86</v>
      </c>
      <c r="B88" s="27">
        <f t="shared" si="27"/>
        <v>1</v>
      </c>
      <c r="C88" s="27">
        <f t="shared" si="28"/>
        <v>-16</v>
      </c>
      <c r="D88" s="7">
        <f>VLOOKUP(A88,'Рейтинг места '!A:O,15,0)</f>
        <v>19</v>
      </c>
      <c r="E88" s="27">
        <f t="shared" si="29"/>
        <v>1</v>
      </c>
      <c r="F88" s="7">
        <v>35</v>
      </c>
      <c r="G88" s="27">
        <f t="shared" si="30"/>
        <v>15</v>
      </c>
      <c r="H88" s="42">
        <v>34</v>
      </c>
      <c r="I88" s="27">
        <f t="shared" si="31"/>
        <v>1</v>
      </c>
      <c r="J88" s="14">
        <v>19</v>
      </c>
      <c r="K88" s="27">
        <f t="shared" si="32"/>
        <v>-1</v>
      </c>
      <c r="L88" s="7">
        <v>18</v>
      </c>
      <c r="M88" s="27">
        <f t="shared" si="20"/>
        <v>-10</v>
      </c>
      <c r="N88" s="27">
        <v>19</v>
      </c>
      <c r="O88" s="27">
        <f t="shared" si="21"/>
        <v>-5</v>
      </c>
      <c r="P88" s="27">
        <v>24</v>
      </c>
      <c r="Q88" s="27">
        <f t="shared" si="22"/>
        <v>3</v>
      </c>
      <c r="R88" s="27">
        <v>21</v>
      </c>
      <c r="S88" s="27">
        <f t="shared" si="23"/>
        <v>9</v>
      </c>
      <c r="T88" s="27">
        <v>12</v>
      </c>
      <c r="U88" s="27">
        <f t="shared" si="24"/>
        <v>-17</v>
      </c>
      <c r="V88" s="28">
        <v>29</v>
      </c>
      <c r="W88" s="28">
        <f t="shared" si="25"/>
        <v>0</v>
      </c>
      <c r="X88" s="27">
        <v>29</v>
      </c>
      <c r="Y88" s="27">
        <f t="shared" si="26"/>
        <v>6</v>
      </c>
      <c r="Z88" s="27">
        <v>23</v>
      </c>
      <c r="AA88" t="e">
        <f>VLOOKUP(A88,#REF!,63,0)</f>
        <v>#REF!</v>
      </c>
    </row>
    <row r="89" spans="1:27" x14ac:dyDescent="0.25"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</sheetData>
  <autoFilter ref="A2:AB88">
    <sortState ref="A3:X88">
      <sortCondition ref="A2:A88"/>
    </sortState>
  </autoFilter>
  <mergeCells count="1">
    <mergeCell ref="N1:Z1"/>
  </mergeCells>
  <conditionalFormatting sqref="U3:U88 S3:S88">
    <cfRule type="cellIs" dxfId="37" priority="31" operator="equal">
      <formula>0</formula>
    </cfRule>
    <cfRule type="cellIs" dxfId="36" priority="35" operator="lessThan">
      <formula>0</formula>
    </cfRule>
    <cfRule type="cellIs" dxfId="35" priority="36" operator="greaterThan">
      <formula>0</formula>
    </cfRule>
  </conditionalFormatting>
  <conditionalFormatting sqref="W3:W88">
    <cfRule type="cellIs" dxfId="34" priority="32" operator="equal">
      <formula>0</formula>
    </cfRule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Y3:Y88">
    <cfRule type="cellIs" dxfId="31" priority="28" operator="lessThan">
      <formula>0</formula>
    </cfRule>
    <cfRule type="cellIs" dxfId="30" priority="29" operator="greaterThan">
      <formula>0</formula>
    </cfRule>
    <cfRule type="cellIs" dxfId="29" priority="30" operator="equal">
      <formula>0</formula>
    </cfRule>
  </conditionalFormatting>
  <conditionalFormatting sqref="Q3:Q88">
    <cfRule type="cellIs" dxfId="28" priority="25" operator="equal">
      <formula>0</formula>
    </cfRule>
    <cfRule type="cellIs" dxfId="27" priority="26" operator="lessThan">
      <formula>0</formula>
    </cfRule>
    <cfRule type="cellIs" dxfId="26" priority="27" operator="greaterThan">
      <formula>0</formula>
    </cfRule>
  </conditionalFormatting>
  <conditionalFormatting sqref="O3:O88">
    <cfRule type="cellIs" dxfId="25" priority="22" operator="equal">
      <formula>0</formula>
    </cfRule>
    <cfRule type="cellIs" dxfId="24" priority="23" operator="lessThan">
      <formula>0</formula>
    </cfRule>
    <cfRule type="cellIs" dxfId="23" priority="24" operator="greaterThan">
      <formula>0</formula>
    </cfRule>
  </conditionalFormatting>
  <conditionalFormatting sqref="M3:M88">
    <cfRule type="cellIs" dxfId="22" priority="19" operator="equal">
      <formula>0</formula>
    </cfRule>
    <cfRule type="cellIs" dxfId="21" priority="20" operator="lessThan">
      <formula>0</formula>
    </cfRule>
    <cfRule type="cellIs" dxfId="20" priority="21" operator="greaterThan">
      <formula>0</formula>
    </cfRule>
  </conditionalFormatting>
  <conditionalFormatting sqref="C3:C88">
    <cfRule type="cellIs" dxfId="19" priority="16" operator="equal">
      <formula>0</formula>
    </cfRule>
    <cfRule type="cellIs" dxfId="18" priority="17" operator="lessThan">
      <formula>0</formula>
    </cfRule>
    <cfRule type="cellIs" dxfId="17" priority="18" operator="greaterThan">
      <formula>0</formula>
    </cfRule>
  </conditionalFormatting>
  <conditionalFormatting sqref="K3:K88">
    <cfRule type="cellIs" dxfId="16" priority="13" operator="equal">
      <formula>0</formula>
    </cfRule>
    <cfRule type="cellIs" dxfId="15" priority="14" operator="lessThan">
      <formula>0</formula>
    </cfRule>
    <cfRule type="cellIs" dxfId="14" priority="15" operator="greaterThan">
      <formula>0</formula>
    </cfRule>
  </conditionalFormatting>
  <conditionalFormatting sqref="I3:I88">
    <cfRule type="cellIs" dxfId="13" priority="10" operator="equal">
      <formula>0</formula>
    </cfRule>
    <cfRule type="cellIs" dxfId="12" priority="11" operator="lessThan">
      <formula>0</formula>
    </cfRule>
    <cfRule type="cellIs" dxfId="11" priority="12" operator="greaterThan">
      <formula>0</formula>
    </cfRule>
  </conditionalFormatting>
  <conditionalFormatting sqref="G3:G88">
    <cfRule type="cellIs" dxfId="10" priority="7" operator="equal">
      <formula>0</formula>
    </cfRule>
    <cfRule type="cellIs" dxfId="9" priority="8" operator="lessThan">
      <formula>0</formula>
    </cfRule>
    <cfRule type="cellIs" dxfId="8" priority="9" operator="greaterThan">
      <formula>0</formula>
    </cfRule>
  </conditionalFormatting>
  <conditionalFormatting sqref="E3:E88">
    <cfRule type="cellIs" dxfId="7" priority="4" operator="equal">
      <formula>0</formula>
    </cfRule>
    <cfRule type="cellIs" dxfId="6" priority="5" operator="lessThan">
      <formula>0</formula>
    </cfRule>
    <cfRule type="cellIs" dxfId="5" priority="6" operator="greaterThan">
      <formula>0</formula>
    </cfRule>
  </conditionalFormatting>
  <conditionalFormatting sqref="B3:B88">
    <cfRule type="cellIs" dxfId="4" priority="1" operator="equal">
      <formula>0</formula>
    </cfRule>
    <cfRule type="cellIs" dxfId="3" priority="2" operator="lessThan">
      <formula>0</formula>
    </cfRule>
    <cfRule type="cellIs" dxfId="2" priority="3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88"/>
  <sheetViews>
    <sheetView workbookViewId="0">
      <selection activeCell="G3" sqref="G3"/>
    </sheetView>
  </sheetViews>
  <sheetFormatPr defaultRowHeight="15" x14ac:dyDescent="0.25"/>
  <cols>
    <col min="1" max="1" width="28" customWidth="1"/>
    <col min="2" max="2" width="12.5703125" customWidth="1"/>
    <col min="3" max="3" width="15.5703125" customWidth="1"/>
    <col min="4" max="4" width="13.140625" customWidth="1"/>
    <col min="5" max="6" width="14.140625" customWidth="1"/>
    <col min="7" max="7" width="14" customWidth="1"/>
    <col min="8" max="8" width="27" customWidth="1"/>
  </cols>
  <sheetData>
    <row r="1" spans="1:8" ht="90" x14ac:dyDescent="0.25">
      <c r="A1" s="14" t="s">
        <v>0</v>
      </c>
      <c r="B1" s="10" t="s">
        <v>89</v>
      </c>
      <c r="C1" s="10" t="s">
        <v>87</v>
      </c>
      <c r="D1" s="24" t="s">
        <v>95</v>
      </c>
      <c r="E1" s="24" t="s">
        <v>90</v>
      </c>
      <c r="F1" s="10" t="s">
        <v>97</v>
      </c>
      <c r="G1" s="10" t="s">
        <v>98</v>
      </c>
    </row>
    <row r="2" spans="1:8" x14ac:dyDescent="0.25">
      <c r="A2" s="14" t="s">
        <v>88</v>
      </c>
      <c r="B2" s="16">
        <f>VLOOKUP(A2,'Рейтинг места '!A:O,2,0)-VLOOKUP('Изм. показателей к 1 кв 2018'!A2,'Рейтинг 1 кв 2018'!A:O,2,0)</f>
        <v>7.6019150381984868E-3</v>
      </c>
      <c r="C2" s="17">
        <f>VLOOKUP(A2,'Рейтинг места '!A:O,4,0)-VLOOKUP('Изм. показателей к 1 кв 2018'!A2,'Рейтинг 1 кв 2018'!A:O,3,0)</f>
        <v>1415.4784459775401</v>
      </c>
      <c r="D2" s="18">
        <f>VLOOKUP(A2,'Рейтинг места '!A:O,6,0)-VLOOKUP('Изм. показателей к 1 кв 2018'!A2,'Рейтинг 1 кв 2018'!A:O,4,0)</f>
        <v>-5.6013841498474562E-2</v>
      </c>
      <c r="E2" s="19">
        <f>VLOOKUP(A2,'Рейтинг места '!A:O,8,0)-VLOOKUP('Изм. показателей к 1 кв 2018'!A2,'Рейтинг 1 кв 2018'!A:O,5,0)</f>
        <v>5.939455718196629E-2</v>
      </c>
      <c r="F2" s="18">
        <f>VLOOKUP(A2,'Рейтинг места '!A:O,10,0)-VLOOKUP('Изм. показателей к 1 кв 2018'!A2,'Рейтинг 1 кв 2018'!A:O,6,0)</f>
        <v>5.4048579933487148E-3</v>
      </c>
      <c r="G2" s="21">
        <f>VLOOKUP(A2,'Рейтинг места '!A:O,12,0)-VLOOKUP('Изм. показателей к 1 кв 2018'!A2,'Рейтинг 1 кв 2018'!A:O,7,0)</f>
        <v>0.18610117861816788</v>
      </c>
    </row>
    <row r="3" spans="1:8" x14ac:dyDescent="0.25">
      <c r="A3" s="14" t="s">
        <v>1</v>
      </c>
      <c r="B3" s="16">
        <f>VLOOKUP(A3,'Рейтинг места '!A:O,2,0)-VLOOKUP('Изм. показателей к 1 кв 2018'!A3,'Рейтинг 1 кв 2018'!A:O,2,0)</f>
        <v>2.7944937003508974E-2</v>
      </c>
      <c r="C3" s="17">
        <f>VLOOKUP(A3,'Рейтинг места '!A:O,4,0)-VLOOKUP('Изм. показателей к 1 кв 2018'!A3,'Рейтинг 1 кв 2018'!A:O,3,0)</f>
        <v>10263.094237854035</v>
      </c>
      <c r="D3" s="18">
        <f>VLOOKUP(A3,'Рейтинг места '!A:O,6,0)-VLOOKUP('Изм. показателей к 1 кв 2018'!A3,'Рейтинг 1 кв 2018'!A:O,4,0)</f>
        <v>0.16499659168370825</v>
      </c>
      <c r="E3" s="19">
        <f>VLOOKUP(A3,'Рейтинг места '!A:O,8,0)-VLOOKUP('Изм. показателей к 1 кв 2018'!A3,'Рейтинг 1 кв 2018'!A:O,5,0)</f>
        <v>-0.15462157367894536</v>
      </c>
      <c r="F3" s="18">
        <f>VLOOKUP(A3,'Рейтинг места '!A:O,10,0)-VLOOKUP('Изм. показателей к 1 кв 2018'!A3,'Рейтинг 1 кв 2018'!A:O,6,0)</f>
        <v>0.60975927224402038</v>
      </c>
      <c r="G3" s="21">
        <f>VLOOKUP(A3,'Рейтинг места '!A:O,12,0)-VLOOKUP('Изм. показателей к 1 кв 2018'!A3,'Рейтинг 1 кв 2018'!A:O,7,0)</f>
        <v>1.0861008574357316</v>
      </c>
      <c r="H3" t="s">
        <v>109</v>
      </c>
    </row>
    <row r="4" spans="1:8" x14ac:dyDescent="0.25">
      <c r="A4" s="14" t="s">
        <v>2</v>
      </c>
      <c r="B4" s="16">
        <f>VLOOKUP(A4,'Рейтинг места '!A:O,2,0)-VLOOKUP('Изм. показателей к 1 кв 2018'!A4,'Рейтинг 1 кв 2018'!A:O,2,0)</f>
        <v>4.8454844949345419E-3</v>
      </c>
      <c r="C4" s="17">
        <f>VLOOKUP(A4,'Рейтинг места '!A:O,4,0)-VLOOKUP('Изм. показателей к 1 кв 2018'!A4,'Рейтинг 1 кв 2018'!A:O,3,0)</f>
        <v>-4063.7785721575201</v>
      </c>
      <c r="D4" s="18">
        <f>VLOOKUP(A4,'Рейтинг места '!A:O,6,0)-VLOOKUP('Изм. показателей к 1 кв 2018'!A4,'Рейтинг 1 кв 2018'!A:O,4,0)</f>
        <v>-1.1083917380502097E-2</v>
      </c>
      <c r="E4" s="19">
        <f>VLOOKUP(A4,'Рейтинг места '!A:O,8,0)-VLOOKUP('Изм. показателей к 1 кв 2018'!A4,'Рейтинг 1 кв 2018'!A:O,5,0)</f>
        <v>-0.38190531191930199</v>
      </c>
      <c r="F4" s="18">
        <f>VLOOKUP(A4,'Рейтинг места '!A:O,10,0)-VLOOKUP('Изм. показателей к 1 кв 2018'!A4,'Рейтинг 1 кв 2018'!A:O,6,0)</f>
        <v>-7.3938597257359295E-2</v>
      </c>
      <c r="G4" s="21">
        <f>VLOOKUP(A4,'Рейтинг места '!A:O,12,0)-VLOOKUP('Изм. показателей к 1 кв 2018'!A4,'Рейтинг 1 кв 2018'!A:O,7,0)</f>
        <v>5.7713735085500151E-2</v>
      </c>
      <c r="H4" t="s">
        <v>115</v>
      </c>
    </row>
    <row r="5" spans="1:8" x14ac:dyDescent="0.25">
      <c r="A5" s="14" t="s">
        <v>3</v>
      </c>
      <c r="B5" s="16">
        <f>VLOOKUP(A5,'Рейтинг места '!A:O,2,0)-VLOOKUP('Изм. показателей к 1 кв 2018'!A5,'Рейтинг 1 кв 2018'!A:O,2,0)</f>
        <v>6.5646485140031449E-3</v>
      </c>
      <c r="C5" s="17">
        <f>VLOOKUP(A5,'Рейтинг места '!A:O,4,0)-VLOOKUP('Изм. показателей к 1 кв 2018'!A5,'Рейтинг 1 кв 2018'!A:O,3,0)</f>
        <v>3198.4461176247278</v>
      </c>
      <c r="D5" s="18">
        <f>VLOOKUP(A5,'Рейтинг места '!A:O,6,0)-VLOOKUP('Изм. показателей к 1 кв 2018'!A5,'Рейтинг 1 кв 2018'!A:O,4,0)</f>
        <v>-2.4574238554328037E-2</v>
      </c>
      <c r="E5" s="19">
        <f>VLOOKUP(A5,'Рейтинг места '!A:O,8,0)-VLOOKUP('Изм. показателей к 1 кв 2018'!A5,'Рейтинг 1 кв 2018'!A:O,5,0)</f>
        <v>-9.8335500521320229E-2</v>
      </c>
      <c r="F5" s="18">
        <f>VLOOKUP(A5,'Рейтинг места '!A:O,10,0)-VLOOKUP('Изм. показателей к 1 кв 2018'!A5,'Рейтинг 1 кв 2018'!A:O,6,0)</f>
        <v>-9.5652363664441686E-2</v>
      </c>
      <c r="G5" s="21">
        <f>VLOOKUP(A5,'Рейтинг места '!A:O,12,0)-VLOOKUP('Изм. показателей к 1 кв 2018'!A5,'Рейтинг 1 кв 2018'!A:O,7,0)</f>
        <v>0.24428695076187668</v>
      </c>
      <c r="H5" t="s">
        <v>115</v>
      </c>
    </row>
    <row r="6" spans="1:8" x14ac:dyDescent="0.25">
      <c r="A6" s="14" t="s">
        <v>4</v>
      </c>
      <c r="B6" s="16">
        <f>VLOOKUP(A6,'Рейтинг места '!A:O,2,0)-VLOOKUP('Изм. показателей к 1 кв 2018'!A6,'Рейтинг 1 кв 2018'!A:O,2,0)</f>
        <v>7.2772814446794218E-3</v>
      </c>
      <c r="C6" s="17">
        <f>VLOOKUP(A6,'Рейтинг места '!A:O,4,0)-VLOOKUP('Изм. показателей к 1 кв 2018'!A6,'Рейтинг 1 кв 2018'!A:O,3,0)</f>
        <v>-33540.439604385057</v>
      </c>
      <c r="D6" s="18">
        <f>VLOOKUP(A6,'Рейтинг места '!A:O,6,0)-VLOOKUP('Изм. показателей к 1 кв 2018'!A6,'Рейтинг 1 кв 2018'!A:O,4,0)</f>
        <v>-0.31175646999185691</v>
      </c>
      <c r="E6" s="19">
        <f>VLOOKUP(A6,'Рейтинг места '!A:O,8,0)-VLOOKUP('Изм. показателей к 1 кв 2018'!A6,'Рейтинг 1 кв 2018'!A:O,5,0)</f>
        <v>-0.13373819613258803</v>
      </c>
      <c r="F6" s="18">
        <f>VLOOKUP(A6,'Рейтинг места '!A:O,10,0)-VLOOKUP('Изм. показателей к 1 кв 2018'!A6,'Рейтинг 1 кв 2018'!A:O,6,0)</f>
        <v>1.6516566658728082E-2</v>
      </c>
      <c r="G6" s="21">
        <f>VLOOKUP(A6,'Рейтинг места '!A:O,12,0)-VLOOKUP('Изм. показателей к 1 кв 2018'!A6,'Рейтинг 1 кв 2018'!A:O,7,0)</f>
        <v>-0.19515221010156358</v>
      </c>
      <c r="H6" t="s">
        <v>99</v>
      </c>
    </row>
    <row r="7" spans="1:8" x14ac:dyDescent="0.25">
      <c r="A7" s="14" t="s">
        <v>5</v>
      </c>
      <c r="B7" s="16">
        <f>VLOOKUP(A7,'Рейтинг места '!A:O,2,0)-VLOOKUP('Изм. показателей к 1 кв 2018'!A7,'Рейтинг 1 кв 2018'!A:O,2,0)</f>
        <v>1.5468446670923994E-2</v>
      </c>
      <c r="C7" s="17">
        <f>VLOOKUP(A7,'Рейтинг места '!A:O,4,0)-VLOOKUP('Изм. показателей к 1 кв 2018'!A7,'Рейтинг 1 кв 2018'!A:O,3,0)</f>
        <v>699.88165240344824</v>
      </c>
      <c r="D7" s="18">
        <f>VLOOKUP(A7,'Рейтинг места '!A:O,6,0)-VLOOKUP('Изм. показателей к 1 кв 2018'!A7,'Рейтинг 1 кв 2018'!A:O,4,0)</f>
        <v>-0.10312378584194576</v>
      </c>
      <c r="E7" s="19">
        <f>VLOOKUP(A7,'Рейтинг места '!A:O,8,0)-VLOOKUP('Изм. показателей к 1 кв 2018'!A7,'Рейтинг 1 кв 2018'!A:O,5,0)</f>
        <v>-0.81688697814398514</v>
      </c>
      <c r="F7" s="18">
        <f>VLOOKUP(A7,'Рейтинг места '!A:O,10,0)-VLOOKUP('Изм. показателей к 1 кв 2018'!A7,'Рейтинг 1 кв 2018'!A:O,6,0)</f>
        <v>-4.4615164487192938E-2</v>
      </c>
      <c r="G7" s="21">
        <f>VLOOKUP(A7,'Рейтинг места '!A:O,12,0)-VLOOKUP('Изм. показателей к 1 кв 2018'!A7,'Рейтинг 1 кв 2018'!A:O,7,0)</f>
        <v>0.25328491179035828</v>
      </c>
      <c r="H7" t="s">
        <v>111</v>
      </c>
    </row>
    <row r="8" spans="1:8" x14ac:dyDescent="0.25">
      <c r="A8" s="14" t="s">
        <v>6</v>
      </c>
      <c r="B8" s="16">
        <f>VLOOKUP(A8,'Рейтинг места '!A:O,2,0)-VLOOKUP('Изм. показателей к 1 кв 2018'!A8,'Рейтинг 1 кв 2018'!A:O,2,0)</f>
        <v>4.7703590248981964E-4</v>
      </c>
      <c r="C8" s="17">
        <f>VLOOKUP(A8,'Рейтинг места '!A:O,4,0)-VLOOKUP('Изм. показателей к 1 кв 2018'!A8,'Рейтинг 1 кв 2018'!A:O,3,0)</f>
        <v>3858.3916514199591</v>
      </c>
      <c r="D8" s="18">
        <f>VLOOKUP(A8,'Рейтинг места '!A:O,6,0)-VLOOKUP('Изм. показателей к 1 кв 2018'!A8,'Рейтинг 1 кв 2018'!A:O,4,0)</f>
        <v>-1.7833331543034944E-2</v>
      </c>
      <c r="E8" s="19">
        <f>VLOOKUP(A8,'Рейтинг места '!A:O,8,0)-VLOOKUP('Изм. показателей к 1 кв 2018'!A8,'Рейтинг 1 кв 2018'!A:O,5,0)</f>
        <v>-0.11062505229203401</v>
      </c>
      <c r="F8" s="18">
        <f>VLOOKUP(A8,'Рейтинг места '!A:O,10,0)-VLOOKUP('Изм. показателей к 1 кв 2018'!A8,'Рейтинг 1 кв 2018'!A:O,6,0)</f>
        <v>0.82956704031126693</v>
      </c>
      <c r="G8" s="21">
        <f>VLOOKUP(A8,'Рейтинг места '!A:O,12,0)-VLOOKUP('Изм. показателей к 1 кв 2018'!A8,'Рейтинг 1 кв 2018'!A:O,7,0)</f>
        <v>0.12092890234200038</v>
      </c>
      <c r="H8" t="s">
        <v>109</v>
      </c>
    </row>
    <row r="9" spans="1:8" x14ac:dyDescent="0.25">
      <c r="A9" s="14" t="s">
        <v>7</v>
      </c>
      <c r="B9" s="16">
        <f>VLOOKUP(A9,'Рейтинг места '!A:O,2,0)-VLOOKUP('Изм. показателей к 1 кв 2018'!A9,'Рейтинг 1 кв 2018'!A:O,2,0)</f>
        <v>-1.4176946575566075E-2</v>
      </c>
      <c r="C9" s="17">
        <f>VLOOKUP(A9,'Рейтинг места '!A:O,4,0)-VLOOKUP('Изм. показателей к 1 кв 2018'!A9,'Рейтинг 1 кв 2018'!A:O,3,0)</f>
        <v>20849.727857142865</v>
      </c>
      <c r="D9" s="18">
        <f>VLOOKUP(A9,'Рейтинг места '!A:O,6,0)-VLOOKUP('Изм. показателей к 1 кв 2018'!A9,'Рейтинг 1 кв 2018'!A:O,4,0)</f>
        <v>0</v>
      </c>
      <c r="E9" s="19">
        <f>VLOOKUP(A9,'Рейтинг места '!A:O,8,0)-VLOOKUP('Изм. показателей к 1 кв 2018'!A9,'Рейтинг 1 кв 2018'!A:O,5,0)</f>
        <v>0</v>
      </c>
      <c r="F9" s="18">
        <f>VLOOKUP(A9,'Рейтинг места '!A:O,10,0)-VLOOKUP('Изм. показателей к 1 кв 2018'!A9,'Рейтинг 1 кв 2018'!A:O,6,0)</f>
        <v>-3.3313426233134265</v>
      </c>
      <c r="G9" s="21">
        <f>VLOOKUP(A9,'Рейтинг места '!A:O,12,0)-VLOOKUP('Изм. показателей к 1 кв 2018'!A9,'Рейтинг 1 кв 2018'!A:O,7,0)</f>
        <v>3.1330249898708917E-3</v>
      </c>
      <c r="H9" t="s">
        <v>7</v>
      </c>
    </row>
    <row r="10" spans="1:8" x14ac:dyDescent="0.25">
      <c r="A10" s="14" t="s">
        <v>8</v>
      </c>
      <c r="B10" s="16">
        <f>VLOOKUP(A10,'Рейтинг места '!A:O,2,0)-VLOOKUP('Изм. показателей к 1 кв 2018'!A10,'Рейтинг 1 кв 2018'!A:O,2,0)</f>
        <v>1.6165539195070522E-2</v>
      </c>
      <c r="C10" s="17">
        <f>VLOOKUP(A10,'Рейтинг места '!A:O,4,0)-VLOOKUP('Изм. показателей к 1 кв 2018'!A10,'Рейтинг 1 кв 2018'!A:O,3,0)</f>
        <v>-3475.8829834578646</v>
      </c>
      <c r="D10" s="18">
        <f>VLOOKUP(A10,'Рейтинг места '!A:O,6,0)-VLOOKUP('Изм. показателей к 1 кв 2018'!A10,'Рейтинг 1 кв 2018'!A:O,4,0)</f>
        <v>-0.13763923425126284</v>
      </c>
      <c r="E10" s="19">
        <f>VLOOKUP(A10,'Рейтинг места '!A:O,8,0)-VLOOKUP('Изм. показателей к 1 кв 2018'!A10,'Рейтинг 1 кв 2018'!A:O,5,0)</f>
        <v>0.21245745969601537</v>
      </c>
      <c r="F10" s="18">
        <f>VLOOKUP(A10,'Рейтинг места '!A:O,10,0)-VLOOKUP('Изм. показателей к 1 кв 2018'!A10,'Рейтинг 1 кв 2018'!A:O,6,0)</f>
        <v>0.12548851207348738</v>
      </c>
      <c r="G10" s="21">
        <f>VLOOKUP(A10,'Рейтинг места '!A:O,12,0)-VLOOKUP('Изм. показателей к 1 кв 2018'!A10,'Рейтинг 1 кв 2018'!A:O,7,0)</f>
        <v>0.26799056702011281</v>
      </c>
      <c r="H10" t="s">
        <v>114</v>
      </c>
    </row>
    <row r="11" spans="1:8" x14ac:dyDescent="0.25">
      <c r="A11" s="14" t="s">
        <v>9</v>
      </c>
      <c r="B11" s="16">
        <f>VLOOKUP(A11,'Рейтинг места '!A:O,2,0)-VLOOKUP('Изм. показателей к 1 кв 2018'!A11,'Рейтинг 1 кв 2018'!A:O,2,0)</f>
        <v>5.4736369048835887E-3</v>
      </c>
      <c r="C11" s="17">
        <f>VLOOKUP(A11,'Рейтинг места '!A:O,4,0)-VLOOKUP('Изм. показателей к 1 кв 2018'!A11,'Рейтинг 1 кв 2018'!A:O,3,0)</f>
        <v>3519.3427607000558</v>
      </c>
      <c r="D11" s="18">
        <f>VLOOKUP(A11,'Рейтинг места '!A:O,6,0)-VLOOKUP('Изм. показателей к 1 кв 2018'!A11,'Рейтинг 1 кв 2018'!A:O,4,0)</f>
        <v>-7.8582836194510813E-2</v>
      </c>
      <c r="E11" s="19">
        <f>VLOOKUP(A11,'Рейтинг места '!A:O,8,0)-VLOOKUP('Изм. показателей к 1 кв 2018'!A11,'Рейтинг 1 кв 2018'!A:O,5,0)</f>
        <v>-0.38852674138137777</v>
      </c>
      <c r="F11" s="18">
        <f>VLOOKUP(A11,'Рейтинг места '!A:O,10,0)-VLOOKUP('Изм. показателей к 1 кв 2018'!A11,'Рейтинг 1 кв 2018'!A:O,6,0)</f>
        <v>-2.5241002587384487E-3</v>
      </c>
      <c r="G11" s="21">
        <f>VLOOKUP(A11,'Рейтинг места '!A:O,12,0)-VLOOKUP('Изм. показателей к 1 кв 2018'!A11,'Рейтинг 1 кв 2018'!A:O,7,0)</f>
        <v>0.22233269842049608</v>
      </c>
      <c r="H11" t="s">
        <v>112</v>
      </c>
    </row>
    <row r="12" spans="1:8" x14ac:dyDescent="0.25">
      <c r="A12" s="14" t="s">
        <v>10</v>
      </c>
      <c r="B12" s="16">
        <f>VLOOKUP(A12,'Рейтинг места '!A:O,2,0)-VLOOKUP('Изм. показателей к 1 кв 2018'!A12,'Рейтинг 1 кв 2018'!A:O,2,0)</f>
        <v>1.1291060186800206E-2</v>
      </c>
      <c r="C12" s="17">
        <f>VLOOKUP(A12,'Рейтинг места '!A:O,4,0)-VLOOKUP('Изм. показателей к 1 кв 2018'!A12,'Рейтинг 1 кв 2018'!A:O,3,0)</f>
        <v>5239.3741266781726</v>
      </c>
      <c r="D12" s="18">
        <f>VLOOKUP(A12,'Рейтинг места '!A:O,6,0)-VLOOKUP('Изм. показателей к 1 кв 2018'!A12,'Рейтинг 1 кв 2018'!A:O,4,0)</f>
        <v>-2.9928849517906135E-2</v>
      </c>
      <c r="E12" s="19">
        <f>VLOOKUP(A12,'Рейтинг места '!A:O,8,0)-VLOOKUP('Изм. показателей к 1 кв 2018'!A12,'Рейтинг 1 кв 2018'!A:O,5,0)</f>
        <v>4.0496135390165389E-2</v>
      </c>
      <c r="F12" s="18">
        <f>VLOOKUP(A12,'Рейтинг места '!A:O,10,0)-VLOOKUP('Изм. показателей к 1 кв 2018'!A12,'Рейтинг 1 кв 2018'!A:O,6,0)</f>
        <v>7.5657633521577956E-3</v>
      </c>
      <c r="G12" s="21">
        <f>VLOOKUP(A12,'Рейтинг места '!A:O,12,0)-VLOOKUP('Изм. показателей к 1 кв 2018'!A12,'Рейтинг 1 кв 2018'!A:O,7,0)</f>
        <v>0.3491213510230613</v>
      </c>
      <c r="H12" t="s">
        <v>112</v>
      </c>
    </row>
    <row r="13" spans="1:8" x14ac:dyDescent="0.25">
      <c r="A13" s="14" t="s">
        <v>11</v>
      </c>
      <c r="B13" s="16">
        <f>VLOOKUP(A13,'Рейтинг места '!A:O,2,0)-VLOOKUP('Изм. показателей к 1 кв 2018'!A13,'Рейтинг 1 кв 2018'!A:O,2,0)</f>
        <v>-6.8282484331393806E-3</v>
      </c>
      <c r="C13" s="17">
        <f>VLOOKUP(A13,'Рейтинг места '!A:O,4,0)-VLOOKUP('Изм. показателей к 1 кв 2018'!A13,'Рейтинг 1 кв 2018'!A:O,3,0)</f>
        <v>210.10588328324957</v>
      </c>
      <c r="D13" s="18">
        <f>VLOOKUP(A13,'Рейтинг места '!A:O,6,0)-VLOOKUP('Изм. показателей к 1 кв 2018'!A13,'Рейтинг 1 кв 2018'!A:O,4,0)</f>
        <v>-6.2535416465241273E-3</v>
      </c>
      <c r="E13" s="19">
        <f>VLOOKUP(A13,'Рейтинг места '!A:O,8,0)-VLOOKUP('Изм. показателей к 1 кв 2018'!A13,'Рейтинг 1 кв 2018'!A:O,5,0)</f>
        <v>0.48108354363226236</v>
      </c>
      <c r="F13" s="18">
        <f>VLOOKUP(A13,'Рейтинг места '!A:O,10,0)-VLOOKUP('Изм. показателей к 1 кв 2018'!A13,'Рейтинг 1 кв 2018'!A:O,6,0)</f>
        <v>-5.3669052569705812E-2</v>
      </c>
      <c r="G13" s="21">
        <f>VLOOKUP(A13,'Рейтинг места '!A:O,12,0)-VLOOKUP('Изм. показателей к 1 кв 2018'!A13,'Рейтинг 1 кв 2018'!A:O,7,0)</f>
        <v>-7.3124005996648256E-2</v>
      </c>
      <c r="H13" t="s">
        <v>115</v>
      </c>
    </row>
    <row r="14" spans="1:8" x14ac:dyDescent="0.25">
      <c r="A14" s="14" t="s">
        <v>12</v>
      </c>
      <c r="B14" s="16">
        <f>VLOOKUP(A14,'Рейтинг места '!A:O,2,0)-VLOOKUP('Изм. показателей к 1 кв 2018'!A14,'Рейтинг 1 кв 2018'!A:O,2,0)</f>
        <v>1.0298288346632704E-2</v>
      </c>
      <c r="C14" s="17">
        <f>VLOOKUP(A14,'Рейтинг места '!A:O,4,0)-VLOOKUP('Изм. показателей к 1 кв 2018'!A14,'Рейтинг 1 кв 2018'!A:O,3,0)</f>
        <v>-621.78475720205461</v>
      </c>
      <c r="D14" s="18">
        <f>VLOOKUP(A14,'Рейтинг места '!A:O,6,0)-VLOOKUP('Изм. показателей к 1 кв 2018'!A14,'Рейтинг 1 кв 2018'!A:O,4,0)</f>
        <v>-7.0354992300248512E-2</v>
      </c>
      <c r="E14" s="19">
        <f>VLOOKUP(A14,'Рейтинг места '!A:O,8,0)-VLOOKUP('Изм. показателей к 1 кв 2018'!A14,'Рейтинг 1 кв 2018'!A:O,5,0)</f>
        <v>0.19244188385598426</v>
      </c>
      <c r="F14" s="18">
        <f>VLOOKUP(A14,'Рейтинг места '!A:O,10,0)-VLOOKUP('Изм. показателей к 1 кв 2018'!A14,'Рейтинг 1 кв 2018'!A:O,6,0)</f>
        <v>5.8185758715382306E-2</v>
      </c>
      <c r="G14" s="21">
        <f>VLOOKUP(A14,'Рейтинг места '!A:O,12,0)-VLOOKUP('Изм. показателей к 1 кв 2018'!A14,'Рейтинг 1 кв 2018'!A:O,7,0)</f>
        <v>0.2288617241568236</v>
      </c>
      <c r="H14" t="s">
        <v>112</v>
      </c>
    </row>
    <row r="15" spans="1:8" x14ac:dyDescent="0.25">
      <c r="A15" s="14" t="s">
        <v>13</v>
      </c>
      <c r="B15" s="16">
        <f>VLOOKUP(A15,'Рейтинг места '!A:O,2,0)-VLOOKUP('Изм. показателей к 1 кв 2018'!A15,'Рейтинг 1 кв 2018'!A:O,2,0)</f>
        <v>1.096277757508049E-3</v>
      </c>
      <c r="C15" s="17">
        <f>VLOOKUP(A15,'Рейтинг места '!A:O,4,0)-VLOOKUP('Изм. показателей к 1 кв 2018'!A15,'Рейтинг 1 кв 2018'!A:O,3,0)</f>
        <v>-8905.1643892794527</v>
      </c>
      <c r="D15" s="18">
        <f>VLOOKUP(A15,'Рейтинг места '!A:O,6,0)-VLOOKUP('Изм. показателей к 1 кв 2018'!A15,'Рейтинг 1 кв 2018'!A:O,4,0)</f>
        <v>-0.15309957818221409</v>
      </c>
      <c r="E15" s="19">
        <f>VLOOKUP(A15,'Рейтинг места '!A:O,8,0)-VLOOKUP('Изм. показателей к 1 кв 2018'!A15,'Рейтинг 1 кв 2018'!A:O,5,0)</f>
        <v>-7.5688816127051473E-2</v>
      </c>
      <c r="F15" s="18">
        <f>VLOOKUP(A15,'Рейтинг места '!A:O,10,0)-VLOOKUP('Изм. показателей к 1 кв 2018'!A15,'Рейтинг 1 кв 2018'!A:O,6,0)</f>
        <v>-9.7682676017091747</v>
      </c>
      <c r="G15" s="21">
        <f>VLOOKUP(A15,'Рейтинг места '!A:O,12,0)-VLOOKUP('Изм. показателей к 1 кв 2018'!A15,'Рейтинг 1 кв 2018'!A:O,7,0)</f>
        <v>-9.0683649415747469E-2</v>
      </c>
      <c r="H15" t="s">
        <v>109</v>
      </c>
    </row>
    <row r="16" spans="1:8" x14ac:dyDescent="0.25">
      <c r="A16" s="14" t="s">
        <v>14</v>
      </c>
      <c r="B16" s="16">
        <f>VLOOKUP(A16,'Рейтинг места '!A:O,2,0)-VLOOKUP('Изм. показателей к 1 кв 2018'!A16,'Рейтинг 1 кв 2018'!A:O,2,0)</f>
        <v>-1.0531770882523245E-3</v>
      </c>
      <c r="C16" s="17">
        <f>VLOOKUP(A16,'Рейтинг места '!A:O,4,0)-VLOOKUP('Изм. показателей к 1 кв 2018'!A16,'Рейтинг 1 кв 2018'!A:O,3,0)</f>
        <v>1857.6256616857354</v>
      </c>
      <c r="D16" s="18">
        <f>VLOOKUP(A16,'Рейтинг места '!A:O,6,0)-VLOOKUP('Изм. показателей к 1 кв 2018'!A16,'Рейтинг 1 кв 2018'!A:O,4,0)</f>
        <v>-1.5823390905721581E-2</v>
      </c>
      <c r="E16" s="19">
        <f>VLOOKUP(A16,'Рейтинг места '!A:O,8,0)-VLOOKUP('Изм. показателей к 1 кв 2018'!A16,'Рейтинг 1 кв 2018'!A:O,5,0)</f>
        <v>3.0221722528238959E-2</v>
      </c>
      <c r="F16" s="18">
        <f>VLOOKUP(A16,'Рейтинг места '!A:O,10,0)-VLOOKUP('Изм. показателей к 1 кв 2018'!A16,'Рейтинг 1 кв 2018'!A:O,6,0)</f>
        <v>-8.9009980657974969E-2</v>
      </c>
      <c r="G16" s="21">
        <f>VLOOKUP(A16,'Рейтинг места '!A:O,12,0)-VLOOKUP('Изм. показателей к 1 кв 2018'!A16,'Рейтинг 1 кв 2018'!A:O,7,0)</f>
        <v>8.3650677036237742E-2</v>
      </c>
      <c r="H16" t="s">
        <v>111</v>
      </c>
    </row>
    <row r="17" spans="1:8" x14ac:dyDescent="0.25">
      <c r="A17" s="14" t="s">
        <v>15</v>
      </c>
      <c r="B17" s="16">
        <f>VLOOKUP(A17,'Рейтинг места '!A:O,2,0)-VLOOKUP('Изм. показателей к 1 кв 2018'!A17,'Рейтинг 1 кв 2018'!A:O,2,0)</f>
        <v>6.0223849501070126E-3</v>
      </c>
      <c r="C17" s="17">
        <f>VLOOKUP(A17,'Рейтинг места '!A:O,4,0)-VLOOKUP('Изм. показателей к 1 кв 2018'!A17,'Рейтинг 1 кв 2018'!A:O,3,0)</f>
        <v>3687.0899227446789</v>
      </c>
      <c r="D17" s="18">
        <f>VLOOKUP(A17,'Рейтинг места '!A:O,6,0)-VLOOKUP('Изм. показателей к 1 кв 2018'!A17,'Рейтинг 1 кв 2018'!A:O,4,0)</f>
        <v>-3.0592807180581327E-2</v>
      </c>
      <c r="E17" s="19">
        <f>VLOOKUP(A17,'Рейтинг места '!A:O,8,0)-VLOOKUP('Изм. показателей к 1 кв 2018'!A17,'Рейтинг 1 кв 2018'!A:O,5,0)</f>
        <v>-0.2484049321870776</v>
      </c>
      <c r="F17" s="18">
        <f>VLOOKUP(A17,'Рейтинг места '!A:O,10,0)-VLOOKUP('Изм. показателей к 1 кв 2018'!A17,'Рейтинг 1 кв 2018'!A:O,6,0)</f>
        <v>-5.8537572008025007E-2</v>
      </c>
      <c r="G17" s="21">
        <f>VLOOKUP(A17,'Рейтинг места '!A:O,12,0)-VLOOKUP('Изм. показателей к 1 кв 2018'!A17,'Рейтинг 1 кв 2018'!A:O,7,0)</f>
        <v>0.25718507018664039</v>
      </c>
      <c r="H17" t="s">
        <v>112</v>
      </c>
    </row>
    <row r="18" spans="1:8" x14ac:dyDescent="0.25">
      <c r="A18" s="14" t="s">
        <v>16</v>
      </c>
      <c r="B18" s="16">
        <f>VLOOKUP(A18,'Рейтинг места '!A:O,2,0)-VLOOKUP('Изм. показателей к 1 кв 2018'!A18,'Рейтинг 1 кв 2018'!A:O,2,0)</f>
        <v>9.2424171346060097E-3</v>
      </c>
      <c r="C18" s="17">
        <f>VLOOKUP(A18,'Рейтинг места '!A:O,4,0)-VLOOKUP('Изм. показателей к 1 кв 2018'!A18,'Рейтинг 1 кв 2018'!A:O,3,0)</f>
        <v>22054.235206499638</v>
      </c>
      <c r="D18" s="18">
        <f>VLOOKUP(A18,'Рейтинг места '!A:O,6,0)-VLOOKUP('Изм. показателей к 1 кв 2018'!A18,'Рейтинг 1 кв 2018'!A:O,4,0)</f>
        <v>1.7763888519951296E-2</v>
      </c>
      <c r="E18" s="19">
        <f>VLOOKUP(A18,'Рейтинг места '!A:O,8,0)-VLOOKUP('Изм. показателей к 1 кв 2018'!A18,'Рейтинг 1 кв 2018'!A:O,5,0)</f>
        <v>9.7848811257474022E-2</v>
      </c>
      <c r="F18" s="18">
        <f>VLOOKUP(A18,'Рейтинг места '!A:O,10,0)-VLOOKUP('Изм. показателей к 1 кв 2018'!A18,'Рейтинг 1 кв 2018'!A:O,6,0)</f>
        <v>-0.30759786925926291</v>
      </c>
      <c r="G18" s="21">
        <f>VLOOKUP(A18,'Рейтинг места '!A:O,12,0)-VLOOKUP('Изм. показателей к 1 кв 2018'!A18,'Рейтинг 1 кв 2018'!A:O,7,0)</f>
        <v>0.98049847167272342</v>
      </c>
      <c r="H18" t="s">
        <v>110</v>
      </c>
    </row>
    <row r="19" spans="1:8" x14ac:dyDescent="0.25">
      <c r="A19" s="14" t="s">
        <v>17</v>
      </c>
      <c r="B19" s="16">
        <f>VLOOKUP(A19,'Рейтинг места '!A:O,2,0)-VLOOKUP('Изм. показателей к 1 кв 2018'!A19,'Рейтинг 1 кв 2018'!A:O,2,0)</f>
        <v>-4.4289427235349454E-3</v>
      </c>
      <c r="C19" s="17">
        <f>VLOOKUP(A19,'Рейтинг места '!A:O,4,0)-VLOOKUP('Изм. показателей к 1 кв 2018'!A19,'Рейтинг 1 кв 2018'!A:O,3,0)</f>
        <v>1797.0969991107631</v>
      </c>
      <c r="D19" s="18">
        <f>VLOOKUP(A19,'Рейтинг места '!A:O,6,0)-VLOOKUP('Изм. показателей к 1 кв 2018'!A19,'Рейтинг 1 кв 2018'!A:O,4,0)</f>
        <v>-1.3347298313460099E-2</v>
      </c>
      <c r="E19" s="19">
        <f>VLOOKUP(A19,'Рейтинг места '!A:O,8,0)-VLOOKUP('Изм. показателей к 1 кв 2018'!A19,'Рейтинг 1 кв 2018'!A:O,5,0)</f>
        <v>0.18004475757825</v>
      </c>
      <c r="F19" s="18">
        <f>VLOOKUP(A19,'Рейтинг места '!A:O,10,0)-VLOOKUP('Изм. показателей к 1 кв 2018'!A19,'Рейтинг 1 кв 2018'!A:O,6,0)</f>
        <v>-0.20537048334462576</v>
      </c>
      <c r="G19" s="21">
        <f>VLOOKUP(A19,'Рейтинг места '!A:O,12,0)-VLOOKUP('Изм. показателей к 1 кв 2018'!A19,'Рейтинг 1 кв 2018'!A:O,7,0)</f>
        <v>0.14772354445516034</v>
      </c>
      <c r="H19" t="s">
        <v>99</v>
      </c>
    </row>
    <row r="20" spans="1:8" x14ac:dyDescent="0.25">
      <c r="A20" s="14" t="s">
        <v>18</v>
      </c>
      <c r="B20" s="16">
        <f>VLOOKUP(A20,'Рейтинг места '!A:O,2,0)-VLOOKUP('Изм. показателей к 1 кв 2018'!A20,'Рейтинг 1 кв 2018'!A:O,2,0)</f>
        <v>-5.6822514539716477E-3</v>
      </c>
      <c r="C20" s="17">
        <f>VLOOKUP(A20,'Рейтинг места '!A:O,4,0)-VLOOKUP('Изм. показателей к 1 кв 2018'!A20,'Рейтинг 1 кв 2018'!A:O,3,0)</f>
        <v>4609.4153299699683</v>
      </c>
      <c r="D20" s="18">
        <f>VLOOKUP(A20,'Рейтинг места '!A:O,6,0)-VLOOKUP('Изм. показателей к 1 кв 2018'!A20,'Рейтинг 1 кв 2018'!A:O,4,0)</f>
        <v>-9.3640221829918539E-3</v>
      </c>
      <c r="E20" s="19">
        <f>VLOOKUP(A20,'Рейтинг места '!A:O,8,0)-VLOOKUP('Изм. показателей к 1 кв 2018'!A20,'Рейтинг 1 кв 2018'!A:O,5,0)</f>
        <v>0.45537137160509156</v>
      </c>
      <c r="F20" s="18">
        <f>VLOOKUP(A20,'Рейтинг места '!A:O,10,0)-VLOOKUP('Изм. показателей к 1 кв 2018'!A20,'Рейтинг 1 кв 2018'!A:O,6,0)</f>
        <v>-1.7433733503343134E-2</v>
      </c>
      <c r="G20" s="21">
        <f>VLOOKUP(A20,'Рейтинг места '!A:O,12,0)-VLOOKUP('Изм. показателей к 1 кв 2018'!A20,'Рейтинг 1 кв 2018'!A:O,7,0)</f>
        <v>-5.6827497976236652E-2</v>
      </c>
      <c r="H20" t="s">
        <v>115</v>
      </c>
    </row>
    <row r="21" spans="1:8" x14ac:dyDescent="0.25">
      <c r="A21" s="14" t="s">
        <v>19</v>
      </c>
      <c r="B21" s="16">
        <f>VLOOKUP(A21,'Рейтинг места '!A:O,2,0)-VLOOKUP('Изм. показателей к 1 кв 2018'!A21,'Рейтинг 1 кв 2018'!A:O,2,0)</f>
        <v>-2.6111414580467368E-3</v>
      </c>
      <c r="C21" s="17">
        <f>VLOOKUP(A21,'Рейтинг места '!A:O,4,0)-VLOOKUP('Изм. показателей к 1 кв 2018'!A21,'Рейтинг 1 кв 2018'!A:O,3,0)</f>
        <v>-21154.77262132446</v>
      </c>
      <c r="D21" s="18">
        <f>VLOOKUP(A21,'Рейтинг места '!A:O,6,0)-VLOOKUP('Изм. показателей к 1 кв 2018'!A21,'Рейтинг 1 кв 2018'!A:O,4,0)</f>
        <v>-8.6448798134238183E-2</v>
      </c>
      <c r="E21" s="19">
        <f>VLOOKUP(A21,'Рейтинг места '!A:O,8,0)-VLOOKUP('Изм. показателей к 1 кв 2018'!A21,'Рейтинг 1 кв 2018'!A:O,5,0)</f>
        <v>-2.3267235150622456E-2</v>
      </c>
      <c r="F21" s="18">
        <f>VLOOKUP(A21,'Рейтинг места '!A:O,10,0)-VLOOKUP('Изм. показателей к 1 кв 2018'!A21,'Рейтинг 1 кв 2018'!A:O,6,0)</f>
        <v>6.9580248528464936E-2</v>
      </c>
      <c r="G21" s="21">
        <f>VLOOKUP(A21,'Рейтинг места '!A:O,12,0)-VLOOKUP('Изм. показателей к 1 кв 2018'!A21,'Рейтинг 1 кв 2018'!A:O,7,0)</f>
        <v>-0.35129984633942168</v>
      </c>
      <c r="H21" t="s">
        <v>112</v>
      </c>
    </row>
    <row r="22" spans="1:8" x14ac:dyDescent="0.25">
      <c r="A22" s="14" t="s">
        <v>20</v>
      </c>
      <c r="B22" s="16">
        <f>VLOOKUP(A22,'Рейтинг места '!A:O,2,0)-VLOOKUP('Изм. показателей к 1 кв 2018'!A22,'Рейтинг 1 кв 2018'!A:O,2,0)</f>
        <v>1.0344626808202924E-2</v>
      </c>
      <c r="C22" s="17">
        <f>VLOOKUP(A22,'Рейтинг места '!A:O,4,0)-VLOOKUP('Изм. показателей к 1 кв 2018'!A22,'Рейтинг 1 кв 2018'!A:O,3,0)</f>
        <v>63447.564183823444</v>
      </c>
      <c r="D22" s="18">
        <f>VLOOKUP(A22,'Рейтинг места '!A:O,6,0)-VLOOKUP('Изм. показателей к 1 кв 2018'!A22,'Рейтинг 1 кв 2018'!A:O,4,0)</f>
        <v>-2.8901489704548977E-2</v>
      </c>
      <c r="E22" s="19">
        <f>VLOOKUP(A22,'Рейтинг места '!A:O,8,0)-VLOOKUP('Изм. показателей к 1 кв 2018'!A22,'Рейтинг 1 кв 2018'!A:O,5,0)</f>
        <v>0.22208463187712235</v>
      </c>
      <c r="F22" s="18">
        <f>VLOOKUP(A22,'Рейтинг места '!A:O,10,0)-VLOOKUP('Изм. показателей к 1 кв 2018'!A22,'Рейтинг 1 кв 2018'!A:O,6,0)</f>
        <v>-0.68206288058594655</v>
      </c>
      <c r="G22" s="21">
        <f>VLOOKUP(A22,'Рейтинг места '!A:O,12,0)-VLOOKUP('Изм. показателей к 1 кв 2018'!A22,'Рейтинг 1 кв 2018'!A:O,7,0)</f>
        <v>2.5742118796584177</v>
      </c>
      <c r="H22" t="s">
        <v>110</v>
      </c>
    </row>
    <row r="23" spans="1:8" x14ac:dyDescent="0.25">
      <c r="A23" s="14" t="s">
        <v>21</v>
      </c>
      <c r="B23" s="16">
        <f>VLOOKUP(A23,'Рейтинг места '!A:O,2,0)-VLOOKUP('Изм. показателей к 1 кв 2018'!A23,'Рейтинг 1 кв 2018'!A:O,2,0)</f>
        <v>-3.4257368310863026E-3</v>
      </c>
      <c r="C23" s="17">
        <f>VLOOKUP(A23,'Рейтинг места '!A:O,4,0)-VLOOKUP('Изм. показателей к 1 кв 2018'!A23,'Рейтинг 1 кв 2018'!A:O,3,0)</f>
        <v>8411.1332371868339</v>
      </c>
      <c r="D23" s="18">
        <f>VLOOKUP(A23,'Рейтинг места '!A:O,6,0)-VLOOKUP('Изм. показателей к 1 кв 2018'!A23,'Рейтинг 1 кв 2018'!A:O,4,0)</f>
        <v>-5.644461204190529E-3</v>
      </c>
      <c r="E23" s="19">
        <f>VLOOKUP(A23,'Рейтинг места '!A:O,8,0)-VLOOKUP('Изм. показателей к 1 кв 2018'!A23,'Рейтинг 1 кв 2018'!A:O,5,0)</f>
        <v>4.3162300722545455E-2</v>
      </c>
      <c r="F23" s="18">
        <f>VLOOKUP(A23,'Рейтинг места '!A:O,10,0)-VLOOKUP('Изм. показателей к 1 кв 2018'!A23,'Рейтинг 1 кв 2018'!A:O,6,0)</f>
        <v>8.1005691924914136E-3</v>
      </c>
      <c r="G23" s="21">
        <f>VLOOKUP(A23,'Рейтинг места '!A:O,12,0)-VLOOKUP('Изм. показателей к 1 кв 2018'!A23,'Рейтинг 1 кв 2018'!A:O,7,0)</f>
        <v>0.10657850208266417</v>
      </c>
      <c r="H23" t="s">
        <v>115</v>
      </c>
    </row>
    <row r="24" spans="1:8" x14ac:dyDescent="0.25">
      <c r="A24" s="14" t="s">
        <v>22</v>
      </c>
      <c r="B24" s="16">
        <f>VLOOKUP(A24,'Рейтинг места '!A:O,2,0)-VLOOKUP('Изм. показателей к 1 кв 2018'!A24,'Рейтинг 1 кв 2018'!A:O,2,0)</f>
        <v>-8.9418050773091423E-4</v>
      </c>
      <c r="C24" s="17">
        <f>VLOOKUP(A24,'Рейтинг места '!A:O,4,0)-VLOOKUP('Изм. показателей к 1 кв 2018'!A24,'Рейтинг 1 кв 2018'!A:O,3,0)</f>
        <v>20829.909490554142</v>
      </c>
      <c r="D24" s="18">
        <f>VLOOKUP(A24,'Рейтинг места '!A:O,6,0)-VLOOKUP('Изм. показателей к 1 кв 2018'!A24,'Рейтинг 1 кв 2018'!A:O,4,0)</f>
        <v>-2.0209268343596709E-2</v>
      </c>
      <c r="E24" s="19">
        <f>VLOOKUP(A24,'Рейтинг места '!A:O,8,0)-VLOOKUP('Изм. показателей к 1 кв 2018'!A24,'Рейтинг 1 кв 2018'!A:O,5,0)</f>
        <v>5.7012128312373678E-2</v>
      </c>
      <c r="F24" s="18">
        <f>VLOOKUP(A24,'Рейтинг места '!A:O,10,0)-VLOOKUP('Изм. показателей к 1 кв 2018'!A24,'Рейтинг 1 кв 2018'!A:O,6,0)</f>
        <v>-3.1085503974187884E-2</v>
      </c>
      <c r="G24" s="21">
        <f>VLOOKUP(A24,'Рейтинг места '!A:O,12,0)-VLOOKUP('Изм. показателей к 1 кв 2018'!A24,'Рейтинг 1 кв 2018'!A:O,7,0)</f>
        <v>0.3311582368065269</v>
      </c>
      <c r="H24" t="s">
        <v>110</v>
      </c>
    </row>
    <row r="25" spans="1:8" x14ac:dyDescent="0.25">
      <c r="A25" s="14" t="s">
        <v>23</v>
      </c>
      <c r="B25" s="16">
        <f>VLOOKUP(A25,'Рейтинг места '!A:O,2,0)-VLOOKUP('Изм. показателей к 1 кв 2018'!A25,'Рейтинг 1 кв 2018'!A:O,2,0)</f>
        <v>3.3543360794802204E-3</v>
      </c>
      <c r="C25" s="17">
        <f>VLOOKUP(A25,'Рейтинг места '!A:O,4,0)-VLOOKUP('Изм. показателей к 1 кв 2018'!A25,'Рейтинг 1 кв 2018'!A:O,3,0)</f>
        <v>928.50020730385586</v>
      </c>
      <c r="D25" s="18">
        <f>VLOOKUP(A25,'Рейтинг места '!A:O,6,0)-VLOOKUP('Изм. показателей к 1 кв 2018'!A25,'Рейтинг 1 кв 2018'!A:O,4,0)</f>
        <v>-1.6533588065241397E-2</v>
      </c>
      <c r="E25" s="19">
        <f>VLOOKUP(A25,'Рейтинг места '!A:O,8,0)-VLOOKUP('Изм. показателей к 1 кв 2018'!A25,'Рейтинг 1 кв 2018'!A:O,5,0)</f>
        <v>9.4426378918084142E-2</v>
      </c>
      <c r="F25" s="18">
        <f>VLOOKUP(A25,'Рейтинг места '!A:O,10,0)-VLOOKUP('Изм. показателей к 1 кв 2018'!A25,'Рейтинг 1 кв 2018'!A:O,6,0)</f>
        <v>-1.2952460735748343E-2</v>
      </c>
      <c r="G25" s="21">
        <f>VLOOKUP(A25,'Рейтинг места '!A:O,12,0)-VLOOKUP('Изм. показателей к 1 кв 2018'!A25,'Рейтинг 1 кв 2018'!A:O,7,0)</f>
        <v>0.10573438749184283</v>
      </c>
      <c r="H25" t="s">
        <v>111</v>
      </c>
    </row>
    <row r="26" spans="1:8" x14ac:dyDescent="0.25">
      <c r="A26" s="14" t="s">
        <v>24</v>
      </c>
      <c r="B26" s="16">
        <f>VLOOKUP(A26,'Рейтинг места '!A:O,2,0)-VLOOKUP('Изм. показателей к 1 кв 2018'!A26,'Рейтинг 1 кв 2018'!A:O,2,0)</f>
        <v>6.0581970596425977E-4</v>
      </c>
      <c r="C26" s="17">
        <f>VLOOKUP(A26,'Рейтинг места '!A:O,4,0)-VLOOKUP('Изм. показателей к 1 кв 2018'!A26,'Рейтинг 1 кв 2018'!A:O,3,0)</f>
        <v>4777.4238455811428</v>
      </c>
      <c r="D26" s="18">
        <f>VLOOKUP(A26,'Рейтинг места '!A:O,6,0)-VLOOKUP('Изм. показателей к 1 кв 2018'!A26,'Рейтинг 1 кв 2018'!A:O,4,0)</f>
        <v>-2.4162465441535205E-2</v>
      </c>
      <c r="E26" s="19">
        <f>VLOOKUP(A26,'Рейтинг места '!A:O,8,0)-VLOOKUP('Изм. показателей к 1 кв 2018'!A26,'Рейтинг 1 кв 2018'!A:O,5,0)</f>
        <v>0.40051324652815934</v>
      </c>
      <c r="F26" s="18">
        <f>VLOOKUP(A26,'Рейтинг места '!A:O,10,0)-VLOOKUP('Изм. показателей к 1 кв 2018'!A26,'Рейтинг 1 кв 2018'!A:O,6,0)</f>
        <v>1.0720456906360625</v>
      </c>
      <c r="G26" s="21">
        <f>VLOOKUP(A26,'Рейтинг места '!A:O,12,0)-VLOOKUP('Изм. показателей к 1 кв 2018'!A26,'Рейтинг 1 кв 2018'!A:O,7,0)</f>
        <v>0.1456005298130385</v>
      </c>
      <c r="H26" t="s">
        <v>109</v>
      </c>
    </row>
    <row r="27" spans="1:8" x14ac:dyDescent="0.25">
      <c r="A27" s="14" t="s">
        <v>25</v>
      </c>
      <c r="B27" s="16">
        <f>VLOOKUP(A27,'Рейтинг места '!A:O,2,0)-VLOOKUP('Изм. показателей к 1 кв 2018'!A27,'Рейтинг 1 кв 2018'!A:O,2,0)</f>
        <v>1.350056717351119E-2</v>
      </c>
      <c r="C27" s="17">
        <f>VLOOKUP(A27,'Рейтинг места '!A:O,4,0)-VLOOKUP('Изм. показателей к 1 кв 2018'!A27,'Рейтинг 1 кв 2018'!A:O,3,0)</f>
        <v>268.75258699133701</v>
      </c>
      <c r="D27" s="18">
        <f>VLOOKUP(A27,'Рейтинг места '!A:O,6,0)-VLOOKUP('Изм. показателей к 1 кв 2018'!A27,'Рейтинг 1 кв 2018'!A:O,4,0)</f>
        <v>-5.5689111176635817E-2</v>
      </c>
      <c r="E27" s="19">
        <f>VLOOKUP(A27,'Рейтинг места '!A:O,8,0)-VLOOKUP('Изм. показателей к 1 кв 2018'!A27,'Рейтинг 1 кв 2018'!A:O,5,0)</f>
        <v>0.20442333179974725</v>
      </c>
      <c r="F27" s="18">
        <f>VLOOKUP(A27,'Рейтинг места '!A:O,10,0)-VLOOKUP('Изм. показателей к 1 кв 2018'!A27,'Рейтинг 1 кв 2018'!A:O,6,0)</f>
        <v>4.9204524498904278E-2</v>
      </c>
      <c r="G27" s="21">
        <f>VLOOKUP(A27,'Рейтинг места '!A:O,12,0)-VLOOKUP('Изм. показателей к 1 кв 2018'!A27,'Рейтинг 1 кв 2018'!A:O,7,0)</f>
        <v>0.25159894608921707</v>
      </c>
      <c r="H27" t="s">
        <v>112</v>
      </c>
    </row>
    <row r="28" spans="1:8" x14ac:dyDescent="0.25">
      <c r="A28" s="14" t="s">
        <v>26</v>
      </c>
      <c r="B28" s="16">
        <f>VLOOKUP(A28,'Рейтинг места '!A:O,2,0)-VLOOKUP('Изм. показателей к 1 кв 2018'!A28,'Рейтинг 1 кв 2018'!A:O,2,0)</f>
        <v>1.018369151646694E-2</v>
      </c>
      <c r="C28" s="17">
        <f>VLOOKUP(A28,'Рейтинг места '!A:O,4,0)-VLOOKUP('Изм. показателей к 1 кв 2018'!A28,'Рейтинг 1 кв 2018'!A:O,3,0)</f>
        <v>-34088.332252501845</v>
      </c>
      <c r="D28" s="18">
        <f>VLOOKUP(A28,'Рейтинг места '!A:O,6,0)-VLOOKUP('Изм. показателей к 1 кв 2018'!A28,'Рейтинг 1 кв 2018'!A:O,4,0)</f>
        <v>9.2706232351754736E-2</v>
      </c>
      <c r="E28" s="19">
        <f>VLOOKUP(A28,'Рейтинг места '!A:O,8,0)-VLOOKUP('Изм. показателей к 1 кв 2018'!A28,'Рейтинг 1 кв 2018'!A:O,5,0)</f>
        <v>-1.2381778681263695</v>
      </c>
      <c r="F28" s="18">
        <f>VLOOKUP(A28,'Рейтинг места '!A:O,10,0)-VLOOKUP('Изм. показателей к 1 кв 2018'!A28,'Рейтинг 1 кв 2018'!A:O,6,0)</f>
        <v>-0.21334890027210862</v>
      </c>
      <c r="G28" s="21">
        <f>VLOOKUP(A28,'Рейтинг места '!A:O,12,0)-VLOOKUP('Изм. показателей к 1 кв 2018'!A28,'Рейтинг 1 кв 2018'!A:O,7,0)</f>
        <v>-0.16258840141370423</v>
      </c>
      <c r="H28" t="s">
        <v>99</v>
      </c>
    </row>
    <row r="29" spans="1:8" x14ac:dyDescent="0.25">
      <c r="A29" s="14" t="s">
        <v>27</v>
      </c>
      <c r="B29" s="16">
        <f>VLOOKUP(A29,'Рейтинг места '!A:O,2,0)-VLOOKUP('Изм. показателей к 1 кв 2018'!A29,'Рейтинг 1 кв 2018'!A:O,2,0)</f>
        <v>5.9417575424488694E-3</v>
      </c>
      <c r="C29" s="17">
        <f>VLOOKUP(A29,'Рейтинг места '!A:O,4,0)-VLOOKUP('Изм. показателей к 1 кв 2018'!A29,'Рейтинг 1 кв 2018'!A:O,3,0)</f>
        <v>1718.1559727068234</v>
      </c>
      <c r="D29" s="18">
        <f>VLOOKUP(A29,'Рейтинг места '!A:O,6,0)-VLOOKUP('Изм. показателей к 1 кв 2018'!A29,'Рейтинг 1 кв 2018'!A:O,4,0)</f>
        <v>-1.7134821219302585E-2</v>
      </c>
      <c r="E29" s="19">
        <f>VLOOKUP(A29,'Рейтинг места '!A:O,8,0)-VLOOKUP('Изм. показателей к 1 кв 2018'!A29,'Рейтинг 1 кв 2018'!A:O,5,0)</f>
        <v>-6.1269710483902173E-3</v>
      </c>
      <c r="F29" s="18">
        <f>VLOOKUP(A29,'Рейтинг места '!A:O,10,0)-VLOOKUP('Изм. показателей к 1 кв 2018'!A29,'Рейтинг 1 кв 2018'!A:O,6,0)</f>
        <v>0.16684790894785848</v>
      </c>
      <c r="G29" s="21">
        <f>VLOOKUP(A29,'Рейтинг места '!A:O,12,0)-VLOOKUP('Изм. показателей к 1 кв 2018'!A29,'Рейтинг 1 кв 2018'!A:O,7,0)</f>
        <v>0.18501245960304358</v>
      </c>
      <c r="H29" t="s">
        <v>110</v>
      </c>
    </row>
    <row r="30" spans="1:8" x14ac:dyDescent="0.25">
      <c r="A30" s="14" t="s">
        <v>28</v>
      </c>
      <c r="B30" s="16">
        <f>VLOOKUP(A30,'Рейтинг места '!A:O,2,0)-VLOOKUP('Изм. показателей к 1 кв 2018'!A30,'Рейтинг 1 кв 2018'!A:O,2,0)</f>
        <v>1.1414205634387629E-2</v>
      </c>
      <c r="C30" s="17">
        <f>VLOOKUP(A30,'Рейтинг места '!A:O,4,0)-VLOOKUP('Изм. показателей к 1 кв 2018'!A30,'Рейтинг 1 кв 2018'!A:O,3,0)</f>
        <v>2960.9595428778703</v>
      </c>
      <c r="D30" s="18">
        <f>VLOOKUP(A30,'Рейтинг места '!A:O,6,0)-VLOOKUP('Изм. показателей к 1 кв 2018'!A30,'Рейтинг 1 кв 2018'!A:O,4,0)</f>
        <v>-4.3938062108277685E-3</v>
      </c>
      <c r="E30" s="19">
        <f>VLOOKUP(A30,'Рейтинг места '!A:O,8,0)-VLOOKUP('Изм. показателей к 1 кв 2018'!A30,'Рейтинг 1 кв 2018'!A:O,5,0)</f>
        <v>-0.53603735187796275</v>
      </c>
      <c r="F30" s="18">
        <f>VLOOKUP(A30,'Рейтинг места '!A:O,10,0)-VLOOKUP('Изм. показателей к 1 кв 2018'!A30,'Рейтинг 1 кв 2018'!A:O,6,0)</f>
        <v>3.1056263828114664E-2</v>
      </c>
      <c r="G30" s="21">
        <f>VLOOKUP(A30,'Рейтинг места '!A:O,12,0)-VLOOKUP('Изм. показателей к 1 кв 2018'!A30,'Рейтинг 1 кв 2018'!A:O,7,0)</f>
        <v>0.24975469252978355</v>
      </c>
      <c r="H30" t="s">
        <v>111</v>
      </c>
    </row>
    <row r="31" spans="1:8" x14ac:dyDescent="0.25">
      <c r="A31" s="14" t="s">
        <v>29</v>
      </c>
      <c r="B31" s="16">
        <f>VLOOKUP(A31,'Рейтинг места '!A:O,2,0)-VLOOKUP('Изм. показателей к 1 кв 2018'!A31,'Рейтинг 1 кв 2018'!A:O,2,0)</f>
        <v>1.0258227818986387E-3</v>
      </c>
      <c r="C31" s="17">
        <f>VLOOKUP(A31,'Рейтинг места '!A:O,4,0)-VLOOKUP('Изм. показателей к 1 кв 2018'!A31,'Рейтинг 1 кв 2018'!A:O,3,0)</f>
        <v>-5127.1622027655394</v>
      </c>
      <c r="D31" s="18">
        <f>VLOOKUP(A31,'Рейтинг места '!A:O,6,0)-VLOOKUP('Изм. показателей к 1 кв 2018'!A31,'Рейтинг 1 кв 2018'!A:O,4,0)</f>
        <v>-3.2990289698763733E-2</v>
      </c>
      <c r="E31" s="19">
        <f>VLOOKUP(A31,'Рейтинг места '!A:O,8,0)-VLOOKUP('Изм. показателей к 1 кв 2018'!A31,'Рейтинг 1 кв 2018'!A:O,5,0)</f>
        <v>0.54254775915562381</v>
      </c>
      <c r="F31" s="18">
        <f>VLOOKUP(A31,'Рейтинг места '!A:O,10,0)-VLOOKUP('Изм. показателей к 1 кв 2018'!A31,'Рейтинг 1 кв 2018'!A:O,6,0)</f>
        <v>-2.9576617715334041E-2</v>
      </c>
      <c r="G31" s="21">
        <f>VLOOKUP(A31,'Рейтинг места '!A:O,12,0)-VLOOKUP('Изм. показателей к 1 кв 2018'!A31,'Рейтинг 1 кв 2018'!A:O,7,0)</f>
        <v>-2.8372276995235812E-2</v>
      </c>
      <c r="H31" t="s">
        <v>115</v>
      </c>
    </row>
    <row r="32" spans="1:8" x14ac:dyDescent="0.25">
      <c r="A32" s="14" t="s">
        <v>30</v>
      </c>
      <c r="B32" s="16">
        <f>VLOOKUP(A32,'Рейтинг места '!A:O,2,0)-VLOOKUP('Изм. показателей к 1 кв 2018'!A32,'Рейтинг 1 кв 2018'!A:O,2,0)</f>
        <v>2.1945702893715127E-3</v>
      </c>
      <c r="C32" s="17">
        <f>VLOOKUP(A32,'Рейтинг места '!A:O,4,0)-VLOOKUP('Изм. показателей к 1 кв 2018'!A32,'Рейтинг 1 кв 2018'!A:O,3,0)</f>
        <v>-807.46844244753447</v>
      </c>
      <c r="D32" s="18">
        <f>VLOOKUP(A32,'Рейтинг места '!A:O,6,0)-VLOOKUP('Изм. показателей к 1 кв 2018'!A32,'Рейтинг 1 кв 2018'!A:O,4,0)</f>
        <v>-8.5740923790807944E-2</v>
      </c>
      <c r="E32" s="19">
        <f>VLOOKUP(A32,'Рейтинг места '!A:O,8,0)-VLOOKUP('Изм. показателей к 1 кв 2018'!A32,'Рейтинг 1 кв 2018'!A:O,5,0)</f>
        <v>0.22060119311304116</v>
      </c>
      <c r="F32" s="18">
        <f>VLOOKUP(A32,'Рейтинг места '!A:O,10,0)-VLOOKUP('Изм. показателей к 1 кв 2018'!A32,'Рейтинг 1 кв 2018'!A:O,6,0)</f>
        <v>2.1813404780252038E-2</v>
      </c>
      <c r="G32" s="21">
        <f>VLOOKUP(A32,'Рейтинг места '!A:O,12,0)-VLOOKUP('Изм. показателей к 1 кв 2018'!A32,'Рейтинг 1 кв 2018'!A:O,7,0)</f>
        <v>8.1007728498713627E-2</v>
      </c>
      <c r="H32" t="s">
        <v>114</v>
      </c>
    </row>
    <row r="33" spans="1:8" x14ac:dyDescent="0.25">
      <c r="A33" s="14" t="s">
        <v>31</v>
      </c>
      <c r="B33" s="16">
        <f>VLOOKUP(A33,'Рейтинг места '!A:O,2,0)-VLOOKUP('Изм. показателей к 1 кв 2018'!A33,'Рейтинг 1 кв 2018'!A:O,2,0)</f>
        <v>7.2569110356106512E-3</v>
      </c>
      <c r="C33" s="17">
        <f>VLOOKUP(A33,'Рейтинг места '!A:O,4,0)-VLOOKUP('Изм. показателей к 1 кв 2018'!A33,'Рейтинг 1 кв 2018'!A:O,3,0)</f>
        <v>6581.9759915059985</v>
      </c>
      <c r="D33" s="18">
        <f>VLOOKUP(A33,'Рейтинг места '!A:O,6,0)-VLOOKUP('Изм. показателей к 1 кв 2018'!A33,'Рейтинг 1 кв 2018'!A:O,4,0)</f>
        <v>-4.2362573099415199E-2</v>
      </c>
      <c r="E33" s="19">
        <f>VLOOKUP(A33,'Рейтинг места '!A:O,8,0)-VLOOKUP('Изм. показателей к 1 кв 2018'!A33,'Рейтинг 1 кв 2018'!A:O,5,0)</f>
        <v>-0.2014579612234082</v>
      </c>
      <c r="F33" s="18">
        <f>VLOOKUP(A33,'Рейтинг места '!A:O,10,0)-VLOOKUP('Изм. показателей к 1 кв 2018'!A33,'Рейтинг 1 кв 2018'!A:O,6,0)</f>
        <v>8.7379832948987872E-3</v>
      </c>
      <c r="G33" s="21">
        <f>VLOOKUP(A33,'Рейтинг места '!A:O,12,0)-VLOOKUP('Изм. показателей к 1 кв 2018'!A33,'Рейтинг 1 кв 2018'!A:O,7,0)</f>
        <v>0.28152004253609864</v>
      </c>
      <c r="H33" t="s">
        <v>111</v>
      </c>
    </row>
    <row r="34" spans="1:8" x14ac:dyDescent="0.25">
      <c r="A34" s="14" t="s">
        <v>32</v>
      </c>
      <c r="B34" s="16">
        <f>VLOOKUP(A34,'Рейтинг места '!A:O,2,0)-VLOOKUP('Изм. показателей к 1 кв 2018'!A34,'Рейтинг 1 кв 2018'!A:O,2,0)</f>
        <v>5.9328451342970379E-3</v>
      </c>
      <c r="C34" s="17">
        <f>VLOOKUP(A34,'Рейтинг места '!A:O,4,0)-VLOOKUP('Изм. показателей к 1 кв 2018'!A34,'Рейтинг 1 кв 2018'!A:O,3,0)</f>
        <v>531.14852129171049</v>
      </c>
      <c r="D34" s="18">
        <f>VLOOKUP(A34,'Рейтинг места '!A:O,6,0)-VLOOKUP('Изм. показателей к 1 кв 2018'!A34,'Рейтинг 1 кв 2018'!A:O,4,0)</f>
        <v>-2.9123590324319971E-2</v>
      </c>
      <c r="E34" s="19">
        <f>VLOOKUP(A34,'Рейтинг места '!A:O,8,0)-VLOOKUP('Изм. показателей к 1 кв 2018'!A34,'Рейтинг 1 кв 2018'!A:O,5,0)</f>
        <v>0.41424357114198318</v>
      </c>
      <c r="F34" s="18">
        <f>VLOOKUP(A34,'Рейтинг места '!A:O,10,0)-VLOOKUP('Изм. показателей к 1 кв 2018'!A34,'Рейтинг 1 кв 2018'!A:O,6,0)</f>
        <v>2.4578376810775446E-2</v>
      </c>
      <c r="G34" s="21">
        <f>VLOOKUP(A34,'Рейтинг места '!A:O,12,0)-VLOOKUP('Изм. показателей к 1 кв 2018'!A34,'Рейтинг 1 кв 2018'!A:O,7,0)</f>
        <v>0.17613835832041569</v>
      </c>
      <c r="H34" t="s">
        <v>112</v>
      </c>
    </row>
    <row r="35" spans="1:8" x14ac:dyDescent="0.25">
      <c r="A35" s="14" t="s">
        <v>33</v>
      </c>
      <c r="B35" s="16">
        <f>VLOOKUP(A35,'Рейтинг места '!A:O,2,0)-VLOOKUP('Изм. показателей к 1 кв 2018'!A35,'Рейтинг 1 кв 2018'!A:O,2,0)</f>
        <v>4.0465366407220343E-3</v>
      </c>
      <c r="C35" s="17">
        <f>VLOOKUP(A35,'Рейтинг места '!A:O,4,0)-VLOOKUP('Изм. показателей к 1 кв 2018'!A35,'Рейтинг 1 кв 2018'!A:O,3,0)</f>
        <v>8242.6156305593031</v>
      </c>
      <c r="D35" s="18">
        <f>VLOOKUP(A35,'Рейтинг места '!A:O,6,0)-VLOOKUP('Изм. показателей к 1 кв 2018'!A35,'Рейтинг 1 кв 2018'!A:O,4,0)</f>
        <v>-9.209474564798753E-2</v>
      </c>
      <c r="E35" s="19">
        <f>VLOOKUP(A35,'Рейтинг места '!A:O,8,0)-VLOOKUP('Изм. показателей к 1 кв 2018'!A35,'Рейтинг 1 кв 2018'!A:O,5,0)</f>
        <v>0.22016897397556645</v>
      </c>
      <c r="F35" s="18">
        <f>VLOOKUP(A35,'Рейтинг места '!A:O,10,0)-VLOOKUP('Изм. показателей к 1 кв 2018'!A35,'Рейтинг 1 кв 2018'!A:O,6,0)</f>
        <v>-6.5989678427269594</v>
      </c>
      <c r="G35" s="21">
        <f>VLOOKUP(A35,'Рейтинг места '!A:O,12,0)-VLOOKUP('Изм. показателей к 1 кв 2018'!A35,'Рейтинг 1 кв 2018'!A:O,7,0)</f>
        <v>0.25962431447405399</v>
      </c>
      <c r="H35" t="s">
        <v>109</v>
      </c>
    </row>
    <row r="36" spans="1:8" x14ac:dyDescent="0.25">
      <c r="A36" s="14" t="s">
        <v>34</v>
      </c>
      <c r="B36" s="16">
        <f>VLOOKUP(A36,'Рейтинг места '!A:O,2,0)-VLOOKUP('Изм. показателей к 1 кв 2018'!A36,'Рейтинг 1 кв 2018'!A:O,2,0)</f>
        <v>-6.1883831822928115E-3</v>
      </c>
      <c r="C36" s="17">
        <f>VLOOKUP(A36,'Рейтинг места '!A:O,4,0)-VLOOKUP('Изм. показателей к 1 кв 2018'!A36,'Рейтинг 1 кв 2018'!A:O,3,0)</f>
        <v>4443.0903254610967</v>
      </c>
      <c r="D36" s="18">
        <f>VLOOKUP(A36,'Рейтинг места '!A:O,6,0)-VLOOKUP('Изм. показателей к 1 кв 2018'!A36,'Рейтинг 1 кв 2018'!A:O,4,0)</f>
        <v>-7.9827060241546788E-2</v>
      </c>
      <c r="E36" s="19">
        <f>VLOOKUP(A36,'Рейтинг места '!A:O,8,0)-VLOOKUP('Изм. показателей к 1 кв 2018'!A36,'Рейтинг 1 кв 2018'!A:O,5,0)</f>
        <v>0.1085764823516957</v>
      </c>
      <c r="F36" s="18">
        <f>VLOOKUP(A36,'Рейтинг места '!A:O,10,0)-VLOOKUP('Изм. показателей к 1 кв 2018'!A36,'Рейтинг 1 кв 2018'!A:O,6,0)</f>
        <v>-9.4338257752740601E-2</v>
      </c>
      <c r="G36" s="21">
        <f>VLOOKUP(A36,'Рейтинг места '!A:O,12,0)-VLOOKUP('Изм. показателей к 1 кв 2018'!A36,'Рейтинг 1 кв 2018'!A:O,7,0)</f>
        <v>1.4601295808436054E-2</v>
      </c>
      <c r="H36" t="s">
        <v>115</v>
      </c>
    </row>
    <row r="37" spans="1:8" x14ac:dyDescent="0.25">
      <c r="A37" s="14" t="s">
        <v>35</v>
      </c>
      <c r="B37" s="16">
        <f>VLOOKUP(A37,'Рейтинг места '!A:O,2,0)-VLOOKUP('Изм. показателей к 1 кв 2018'!A37,'Рейтинг 1 кв 2018'!A:O,2,0)</f>
        <v>1.5696086282621029E-2</v>
      </c>
      <c r="C37" s="17">
        <f>VLOOKUP(A37,'Рейтинг места '!A:O,4,0)-VLOOKUP('Изм. показателей к 1 кв 2018'!A37,'Рейтинг 1 кв 2018'!A:O,3,0)</f>
        <v>-13302.16097579895</v>
      </c>
      <c r="D37" s="18">
        <f>VLOOKUP(A37,'Рейтинг места '!A:O,6,0)-VLOOKUP('Изм. показателей к 1 кв 2018'!A37,'Рейтинг 1 кв 2018'!A:O,4,0)</f>
        <v>-0.13647357942426963</v>
      </c>
      <c r="E37" s="19">
        <f>VLOOKUP(A37,'Рейтинг места '!A:O,8,0)-VLOOKUP('Изм. показателей к 1 кв 2018'!A37,'Рейтинг 1 кв 2018'!A:O,5,0)</f>
        <v>0.21710082707983647</v>
      </c>
      <c r="F37" s="18">
        <f>VLOOKUP(A37,'Рейтинг места '!A:O,10,0)-VLOOKUP('Изм. показателей к 1 кв 2018'!A37,'Рейтинг 1 кв 2018'!A:O,6,0)</f>
        <v>0.55909350584841766</v>
      </c>
      <c r="G37" s="21">
        <f>VLOOKUP(A37,'Рейтинг места '!A:O,12,0)-VLOOKUP('Изм. показателей к 1 кв 2018'!A37,'Рейтинг 1 кв 2018'!A:O,7,0)</f>
        <v>0.40145561768511606</v>
      </c>
      <c r="H37" t="s">
        <v>109</v>
      </c>
    </row>
    <row r="38" spans="1:8" x14ac:dyDescent="0.25">
      <c r="A38" s="14" t="s">
        <v>36</v>
      </c>
      <c r="B38" s="16">
        <f>VLOOKUP(A38,'Рейтинг места '!A:O,2,0)-VLOOKUP('Изм. показателей к 1 кв 2018'!A38,'Рейтинг 1 кв 2018'!A:O,2,0)</f>
        <v>9.5512885439164516E-3</v>
      </c>
      <c r="C38" s="17">
        <f>VLOOKUP(A38,'Рейтинг места '!A:O,4,0)-VLOOKUP('Изм. показателей к 1 кв 2018'!A38,'Рейтинг 1 кв 2018'!A:O,3,0)</f>
        <v>1498.7325189441326</v>
      </c>
      <c r="D38" s="18">
        <f>VLOOKUP(A38,'Рейтинг места '!A:O,6,0)-VLOOKUP('Изм. показателей к 1 кв 2018'!A38,'Рейтинг 1 кв 2018'!A:O,4,0)</f>
        <v>-1.9089074791992566E-2</v>
      </c>
      <c r="E38" s="19">
        <f>VLOOKUP(A38,'Рейтинг места '!A:O,8,0)-VLOOKUP('Изм. показателей к 1 кв 2018'!A38,'Рейтинг 1 кв 2018'!A:O,5,0)</f>
        <v>0.69040628062143905</v>
      </c>
      <c r="F38" s="18">
        <f>VLOOKUP(A38,'Рейтинг места '!A:O,10,0)-VLOOKUP('Изм. показателей к 1 кв 2018'!A38,'Рейтинг 1 кв 2018'!A:O,6,0)</f>
        <v>-0.14903848141254789</v>
      </c>
      <c r="G38" s="21">
        <f>VLOOKUP(A38,'Рейтинг места '!A:O,12,0)-VLOOKUP('Изм. показателей к 1 кв 2018'!A38,'Рейтинг 1 кв 2018'!A:O,7,0)</f>
        <v>0.39107711305149451</v>
      </c>
      <c r="H38" t="s">
        <v>113</v>
      </c>
    </row>
    <row r="39" spans="1:8" x14ac:dyDescent="0.25">
      <c r="A39" s="14" t="s">
        <v>37</v>
      </c>
      <c r="B39" s="16">
        <f>VLOOKUP(A39,'Рейтинг места '!A:O,2,0)-VLOOKUP('Изм. показателей к 1 кв 2018'!A39,'Рейтинг 1 кв 2018'!A:O,2,0)</f>
        <v>1.6781030854096733E-2</v>
      </c>
      <c r="C39" s="17">
        <f>VLOOKUP(A39,'Рейтинг места '!A:O,4,0)-VLOOKUP('Изм. показателей к 1 кв 2018'!A39,'Рейтинг 1 кв 2018'!A:O,3,0)</f>
        <v>3885.3303734914953</v>
      </c>
      <c r="D39" s="18">
        <f>VLOOKUP(A39,'Рейтинг места '!A:O,6,0)-VLOOKUP('Изм. показателей к 1 кв 2018'!A39,'Рейтинг 1 кв 2018'!A:O,4,0)</f>
        <v>-4.0901420970823658E-2</v>
      </c>
      <c r="E39" s="19">
        <f>VLOOKUP(A39,'Рейтинг места '!A:O,8,0)-VLOOKUP('Изм. показателей к 1 кв 2018'!A39,'Рейтинг 1 кв 2018'!A:O,5,0)</f>
        <v>0.49846649233399254</v>
      </c>
      <c r="F39" s="18">
        <f>VLOOKUP(A39,'Рейтинг места '!A:O,10,0)-VLOOKUP('Изм. показателей к 1 кв 2018'!A39,'Рейтинг 1 кв 2018'!A:O,6,0)</f>
        <v>-2.2340511067947405E-3</v>
      </c>
      <c r="G39" s="21">
        <f>VLOOKUP(A39,'Рейтинг места '!A:O,12,0)-VLOOKUP('Изм. показателей к 1 кв 2018'!A39,'Рейтинг 1 кв 2018'!A:O,7,0)</f>
        <v>0.39872721914702924</v>
      </c>
      <c r="H39" t="s">
        <v>112</v>
      </c>
    </row>
    <row r="40" spans="1:8" x14ac:dyDescent="0.25">
      <c r="A40" s="14" t="s">
        <v>38</v>
      </c>
      <c r="B40" s="16">
        <f>VLOOKUP(A40,'Рейтинг места '!A:O,2,0)-VLOOKUP('Изм. показателей к 1 кв 2018'!A40,'Рейтинг 1 кв 2018'!A:O,2,0)</f>
        <v>9.0566119662830041E-3</v>
      </c>
      <c r="C40" s="17">
        <f>VLOOKUP(A40,'Рейтинг места '!A:O,4,0)-VLOOKUP('Изм. показателей к 1 кв 2018'!A40,'Рейтинг 1 кв 2018'!A:O,3,0)</f>
        <v>1940.2306187250215</v>
      </c>
      <c r="D40" s="18">
        <f>VLOOKUP(A40,'Рейтинг места '!A:O,6,0)-VLOOKUP('Изм. показателей к 1 кв 2018'!A40,'Рейтинг 1 кв 2018'!A:O,4,0)</f>
        <v>-1.8867508782912754E-2</v>
      </c>
      <c r="E40" s="19">
        <f>VLOOKUP(A40,'Рейтинг места '!A:O,8,0)-VLOOKUP('Изм. показателей к 1 кв 2018'!A40,'Рейтинг 1 кв 2018'!A:O,5,0)</f>
        <v>-0.17940854396550865</v>
      </c>
      <c r="F40" s="18">
        <f>VLOOKUP(A40,'Рейтинг места '!A:O,10,0)-VLOOKUP('Изм. показателей к 1 кв 2018'!A40,'Рейтинг 1 кв 2018'!A:O,6,0)</f>
        <v>-1.6608896735100478E-2</v>
      </c>
      <c r="G40" s="21">
        <f>VLOOKUP(A40,'Рейтинг места '!A:O,12,0)-VLOOKUP('Изм. показателей к 1 кв 2018'!A40,'Рейтинг 1 кв 2018'!A:O,7,0)</f>
        <v>0.16510840166704754</v>
      </c>
      <c r="H40" t="s">
        <v>111</v>
      </c>
    </row>
    <row r="41" spans="1:8" x14ac:dyDescent="0.25">
      <c r="A41" s="14" t="s">
        <v>39</v>
      </c>
      <c r="B41" s="16">
        <f>VLOOKUP(A41,'Рейтинг места '!A:O,2,0)-VLOOKUP('Изм. показателей к 1 кв 2018'!A41,'Рейтинг 1 кв 2018'!A:O,2,0)</f>
        <v>1.2978710636625125E-2</v>
      </c>
      <c r="C41" s="17">
        <f>VLOOKUP(A41,'Рейтинг места '!A:O,4,0)-VLOOKUP('Изм. показателей к 1 кв 2018'!A41,'Рейтинг 1 кв 2018'!A:O,3,0)</f>
        <v>-24756.930055908</v>
      </c>
      <c r="D41" s="18">
        <f>VLOOKUP(A41,'Рейтинг места '!A:O,6,0)-VLOOKUP('Изм. показателей к 1 кв 2018'!A41,'Рейтинг 1 кв 2018'!A:O,4,0)</f>
        <v>-0.25938135887423946</v>
      </c>
      <c r="E41" s="19">
        <f>VLOOKUP(A41,'Рейтинг места '!A:O,8,0)-VLOOKUP('Изм. показателей к 1 кв 2018'!A41,'Рейтинг 1 кв 2018'!A:O,5,0)</f>
        <v>0.44182765932362944</v>
      </c>
      <c r="F41" s="18">
        <f>VLOOKUP(A41,'Рейтинг места '!A:O,10,0)-VLOOKUP('Изм. показателей к 1 кв 2018'!A41,'Рейтинг 1 кв 2018'!A:O,6,0)</f>
        <v>1.0986434731759981E-2</v>
      </c>
      <c r="G41" s="21">
        <f>VLOOKUP(A41,'Рейтинг места '!A:O,12,0)-VLOOKUP('Изм. показателей к 1 кв 2018'!A41,'Рейтинг 1 кв 2018'!A:O,7,0)</f>
        <v>-8.1064059687748324E-2</v>
      </c>
      <c r="H41" t="s">
        <v>112</v>
      </c>
    </row>
    <row r="42" spans="1:8" x14ac:dyDescent="0.25">
      <c r="A42" s="14" t="s">
        <v>40</v>
      </c>
      <c r="B42" s="16">
        <f>VLOOKUP(A42,'Рейтинг места '!A:O,2,0)-VLOOKUP('Изм. показателей к 1 кв 2018'!A42,'Рейтинг 1 кв 2018'!A:O,2,0)</f>
        <v>-1.5650383266767043E-2</v>
      </c>
      <c r="C42" s="17">
        <f>VLOOKUP(A42,'Рейтинг места '!A:O,4,0)-VLOOKUP('Изм. показателей к 1 кв 2018'!A42,'Рейтинг 1 кв 2018'!A:O,3,0)</f>
        <v>5718.1757811460702</v>
      </c>
      <c r="D42" s="18">
        <f>VLOOKUP(A42,'Рейтинг места '!A:O,6,0)-VLOOKUP('Изм. показателей к 1 кв 2018'!A42,'Рейтинг 1 кв 2018'!A:O,4,0)</f>
        <v>1.2131460629451321E-2</v>
      </c>
      <c r="E42" s="19">
        <f>VLOOKUP(A42,'Рейтинг места '!A:O,8,0)-VLOOKUP('Изм. показателей к 1 кв 2018'!A42,'Рейтинг 1 кв 2018'!A:O,5,0)</f>
        <v>-1.3961860383535831</v>
      </c>
      <c r="F42" s="18">
        <f>VLOOKUP(A42,'Рейтинг места '!A:O,10,0)-VLOOKUP('Изм. показателей к 1 кв 2018'!A42,'Рейтинг 1 кв 2018'!A:O,6,0)</f>
        <v>-0.10157566657845024</v>
      </c>
      <c r="G42" s="21">
        <f>VLOOKUP(A42,'Рейтинг места '!A:O,12,0)-VLOOKUP('Изм. показателей к 1 кв 2018'!A42,'Рейтинг 1 кв 2018'!A:O,7,0)</f>
        <v>-0.14740929213893095</v>
      </c>
      <c r="H42" t="s">
        <v>99</v>
      </c>
    </row>
    <row r="43" spans="1:8" x14ac:dyDescent="0.25">
      <c r="A43" s="14" t="s">
        <v>41</v>
      </c>
      <c r="B43" s="16">
        <f>VLOOKUP(A43,'Рейтинг места '!A:O,2,0)-VLOOKUP('Изм. показателей к 1 кв 2018'!A43,'Рейтинг 1 кв 2018'!A:O,2,0)</f>
        <v>1.5156703579513708E-2</v>
      </c>
      <c r="C43" s="17">
        <f>VLOOKUP(A43,'Рейтинг места '!A:O,4,0)-VLOOKUP('Изм. показателей к 1 кв 2018'!A43,'Рейтинг 1 кв 2018'!A:O,3,0)</f>
        <v>4536.0177841271725</v>
      </c>
      <c r="D43" s="18">
        <f>VLOOKUP(A43,'Рейтинг места '!A:O,6,0)-VLOOKUP('Изм. показателей к 1 кв 2018'!A43,'Рейтинг 1 кв 2018'!A:O,4,0)</f>
        <v>4.9652279436646019E-2</v>
      </c>
      <c r="E43" s="19">
        <f>VLOOKUP(A43,'Рейтинг места '!A:O,8,0)-VLOOKUP('Изм. показателей к 1 кв 2018'!A43,'Рейтинг 1 кв 2018'!A:O,5,0)</f>
        <v>1.6467767870562922E-2</v>
      </c>
      <c r="F43" s="18">
        <f>VLOOKUP(A43,'Рейтинг места '!A:O,10,0)-VLOOKUP('Изм. показателей к 1 кв 2018'!A43,'Рейтинг 1 кв 2018'!A:O,6,0)</f>
        <v>4.6871484699319933E-2</v>
      </c>
      <c r="G43" s="21">
        <f>VLOOKUP(A43,'Рейтинг места '!A:O,12,0)-VLOOKUP('Изм. показателей к 1 кв 2018'!A43,'Рейтинг 1 кв 2018'!A:O,7,0)</f>
        <v>0.39682340180783893</v>
      </c>
      <c r="H43" t="s">
        <v>114</v>
      </c>
    </row>
    <row r="44" spans="1:8" x14ac:dyDescent="0.25">
      <c r="A44" s="14" t="s">
        <v>42</v>
      </c>
      <c r="B44" s="16">
        <f>VLOOKUP(A44,'Рейтинг места '!A:O,2,0)-VLOOKUP('Изм. показателей к 1 кв 2018'!A44,'Рейтинг 1 кв 2018'!A:O,2,0)</f>
        <v>1.4935770006687367E-2</v>
      </c>
      <c r="C44" s="17">
        <f>VLOOKUP(A44,'Рейтинг места '!A:O,4,0)-VLOOKUP('Изм. показателей к 1 кв 2018'!A44,'Рейтинг 1 кв 2018'!A:O,3,0)</f>
        <v>-202.62296863432857</v>
      </c>
      <c r="D44" s="18">
        <f>VLOOKUP(A44,'Рейтинг места '!A:O,6,0)-VLOOKUP('Изм. показателей к 1 кв 2018'!A44,'Рейтинг 1 кв 2018'!A:O,4,0)</f>
        <v>-4.723720218931101E-2</v>
      </c>
      <c r="E44" s="19">
        <f>VLOOKUP(A44,'Рейтинг места '!A:O,8,0)-VLOOKUP('Изм. показателей к 1 кв 2018'!A44,'Рейтинг 1 кв 2018'!A:O,5,0)</f>
        <v>-0.27950076089689402</v>
      </c>
      <c r="F44" s="18">
        <f>VLOOKUP(A44,'Рейтинг места '!A:O,10,0)-VLOOKUP('Изм. показателей к 1 кв 2018'!A44,'Рейтинг 1 кв 2018'!A:O,6,0)</f>
        <v>0.15069818841359561</v>
      </c>
      <c r="G44" s="21">
        <f>VLOOKUP(A44,'Рейтинг места '!A:O,12,0)-VLOOKUP('Изм. показателей к 1 кв 2018'!A44,'Рейтинг 1 кв 2018'!A:O,7,0)</f>
        <v>0.30517832269645395</v>
      </c>
      <c r="H44" t="s">
        <v>114</v>
      </c>
    </row>
    <row r="45" spans="1:8" x14ac:dyDescent="0.25">
      <c r="A45" s="14" t="s">
        <v>43</v>
      </c>
      <c r="B45" s="16">
        <f>VLOOKUP(A45,'Рейтинг места '!A:O,2,0)-VLOOKUP('Изм. показателей к 1 кв 2018'!A45,'Рейтинг 1 кв 2018'!A:O,2,0)</f>
        <v>4.6214355223421835E-3</v>
      </c>
      <c r="C45" s="17">
        <f>VLOOKUP(A45,'Рейтинг места '!A:O,4,0)-VLOOKUP('Изм. показателей к 1 кв 2018'!A45,'Рейтинг 1 кв 2018'!A:O,3,0)</f>
        <v>2502.1890705478654</v>
      </c>
      <c r="D45" s="18">
        <f>VLOOKUP(A45,'Рейтинг места '!A:O,6,0)-VLOOKUP('Изм. показателей к 1 кв 2018'!A45,'Рейтинг 1 кв 2018'!A:O,4,0)</f>
        <v>-5.6488573647119955E-2</v>
      </c>
      <c r="E45" s="19">
        <f>VLOOKUP(A45,'Рейтинг места '!A:O,8,0)-VLOOKUP('Изм. показателей к 1 кв 2018'!A45,'Рейтинг 1 кв 2018'!A:O,5,0)</f>
        <v>0.17796849683426474</v>
      </c>
      <c r="F45" s="18">
        <f>VLOOKUP(A45,'Рейтинг места '!A:O,10,0)-VLOOKUP('Изм. показателей к 1 кв 2018'!A45,'Рейтинг 1 кв 2018'!A:O,6,0)</f>
        <v>-2.7655620562037936E-2</v>
      </c>
      <c r="G45" s="21">
        <f>VLOOKUP(A45,'Рейтинг места '!A:O,12,0)-VLOOKUP('Изм. показателей к 1 кв 2018'!A45,'Рейтинг 1 кв 2018'!A:O,7,0)</f>
        <v>9.4756400538287933E-2</v>
      </c>
      <c r="H45" t="s">
        <v>112</v>
      </c>
    </row>
    <row r="46" spans="1:8" x14ac:dyDescent="0.25">
      <c r="A46" s="14" t="s">
        <v>44</v>
      </c>
      <c r="B46" s="16">
        <f>VLOOKUP(A46,'Рейтинг места '!A:O,2,0)-VLOOKUP('Изм. показателей к 1 кв 2018'!A46,'Рейтинг 1 кв 2018'!A:O,2,0)</f>
        <v>4.0863985272726402E-3</v>
      </c>
      <c r="C46" s="17">
        <f>VLOOKUP(A46,'Рейтинг места '!A:O,4,0)-VLOOKUP('Изм. показателей к 1 кв 2018'!A46,'Рейтинг 1 кв 2018'!A:O,3,0)</f>
        <v>895.46698091636063</v>
      </c>
      <c r="D46" s="18">
        <f>VLOOKUP(A46,'Рейтинг места '!A:O,6,0)-VLOOKUP('Изм. показателей к 1 кв 2018'!A46,'Рейтинг 1 кв 2018'!A:O,4,0)</f>
        <v>-6.6036774016235839E-3</v>
      </c>
      <c r="E46" s="19">
        <f>VLOOKUP(A46,'Рейтинг места '!A:O,8,0)-VLOOKUP('Изм. показателей к 1 кв 2018'!A46,'Рейтинг 1 кв 2018'!A:O,5,0)</f>
        <v>-3.1117051889139047E-2</v>
      </c>
      <c r="F46" s="18">
        <f>VLOOKUP(A46,'Рейтинг места '!A:O,10,0)-VLOOKUP('Изм. показателей к 1 кв 2018'!A46,'Рейтинг 1 кв 2018'!A:O,6,0)</f>
        <v>-4.7170406843424641E-2</v>
      </c>
      <c r="G46" s="21">
        <f>VLOOKUP(A46,'Рейтинг места '!A:O,12,0)-VLOOKUP('Изм. показателей к 1 кв 2018'!A46,'Рейтинг 1 кв 2018'!A:O,7,0)</f>
        <v>7.8898691255423481E-2</v>
      </c>
      <c r="H46" t="s">
        <v>112</v>
      </c>
    </row>
    <row r="47" spans="1:8" x14ac:dyDescent="0.25">
      <c r="A47" s="14" t="s">
        <v>45</v>
      </c>
      <c r="B47" s="16">
        <f>VLOOKUP(A47,'Рейтинг места '!A:O,2,0)-VLOOKUP('Изм. показателей к 1 кв 2018'!A47,'Рейтинг 1 кв 2018'!A:O,2,0)</f>
        <v>1.1953149642609011E-2</v>
      </c>
      <c r="C47" s="17">
        <f>VLOOKUP(A47,'Рейтинг места '!A:O,4,0)-VLOOKUP('Изм. показателей к 1 кв 2018'!A47,'Рейтинг 1 кв 2018'!A:O,3,0)</f>
        <v>-6953.5813623371942</v>
      </c>
      <c r="D47" s="18">
        <f>VLOOKUP(A47,'Рейтинг места '!A:O,6,0)-VLOOKUP('Изм. показателей к 1 кв 2018'!A47,'Рейтинг 1 кв 2018'!A:O,4,0)</f>
        <v>-0.15053385615750822</v>
      </c>
      <c r="E47" s="19">
        <f>VLOOKUP(A47,'Рейтинг места '!A:O,8,0)-VLOOKUP('Изм. показателей к 1 кв 2018'!A47,'Рейтинг 1 кв 2018'!A:O,5,0)</f>
        <v>9.9575121393790988E-2</v>
      </c>
      <c r="F47" s="18">
        <f>VLOOKUP(A47,'Рейтинг места '!A:O,10,0)-VLOOKUP('Изм. показателей к 1 кв 2018'!A47,'Рейтинг 1 кв 2018'!A:O,6,0)</f>
        <v>8.053190495643095E-2</v>
      </c>
      <c r="G47" s="21">
        <f>VLOOKUP(A47,'Рейтинг места '!A:O,12,0)-VLOOKUP('Изм. показателей к 1 кв 2018'!A47,'Рейтинг 1 кв 2018'!A:O,7,0)</f>
        <v>0.1641034496864846</v>
      </c>
      <c r="H47" t="s">
        <v>111</v>
      </c>
    </row>
    <row r="48" spans="1:8" x14ac:dyDescent="0.25">
      <c r="A48" s="14" t="s">
        <v>46</v>
      </c>
      <c r="B48" s="16">
        <f>VLOOKUP(A48,'Рейтинг места '!A:O,2,0)-VLOOKUP('Изм. показателей к 1 кв 2018'!A48,'Рейтинг 1 кв 2018'!A:O,2,0)</f>
        <v>1.5426991917331545E-2</v>
      </c>
      <c r="C48" s="17">
        <f>VLOOKUP(A48,'Рейтинг места '!A:O,4,0)-VLOOKUP('Изм. показателей к 1 кв 2018'!A48,'Рейтинг 1 кв 2018'!A:O,3,0)</f>
        <v>14991.655817447157</v>
      </c>
      <c r="D48" s="18">
        <f>VLOOKUP(A48,'Рейтинг места '!A:O,6,0)-VLOOKUP('Изм. показателей к 1 кв 2018'!A48,'Рейтинг 1 кв 2018'!A:O,4,0)</f>
        <v>0</v>
      </c>
      <c r="E48" s="19">
        <f>VLOOKUP(A48,'Рейтинг места '!A:O,8,0)-VLOOKUP('Изм. показателей к 1 кв 2018'!A48,'Рейтинг 1 кв 2018'!A:O,5,0)</f>
        <v>0</v>
      </c>
      <c r="F48" s="18">
        <f>VLOOKUP(A48,'Рейтинг места '!A:O,10,0)-VLOOKUP('Изм. показателей к 1 кв 2018'!A48,'Рейтинг 1 кв 2018'!A:O,6,0)</f>
        <v>-0.15400942400454737</v>
      </c>
      <c r="G48" s="21">
        <f>VLOOKUP(A48,'Рейтинг места '!A:O,12,0)-VLOOKUP('Изм. показателей к 1 кв 2018'!A48,'Рейтинг 1 кв 2018'!A:O,7,0)</f>
        <v>0.44005267699921924</v>
      </c>
      <c r="H48" t="s">
        <v>111</v>
      </c>
    </row>
    <row r="49" spans="1:8" x14ac:dyDescent="0.25">
      <c r="A49" s="14" t="s">
        <v>47</v>
      </c>
      <c r="B49" s="16">
        <f>VLOOKUP(A49,'Рейтинг места '!A:O,2,0)-VLOOKUP('Изм. показателей к 1 кв 2018'!A49,'Рейтинг 1 кв 2018'!A:O,2,0)</f>
        <v>9.2558083749401665E-3</v>
      </c>
      <c r="C49" s="17">
        <f>VLOOKUP(A49,'Рейтинг места '!A:O,4,0)-VLOOKUP('Изм. показателей к 1 кв 2018'!A49,'Рейтинг 1 кв 2018'!A:O,3,0)</f>
        <v>-1932.4453121848637</v>
      </c>
      <c r="D49" s="18">
        <f>VLOOKUP(A49,'Рейтинг места '!A:O,6,0)-VLOOKUP('Изм. показателей к 1 кв 2018'!A49,'Рейтинг 1 кв 2018'!A:O,4,0)</f>
        <v>-7.8438415506272868E-2</v>
      </c>
      <c r="E49" s="19">
        <f>VLOOKUP(A49,'Рейтинг места '!A:O,8,0)-VLOOKUP('Изм. показателей к 1 кв 2018'!A49,'Рейтинг 1 кв 2018'!A:O,5,0)</f>
        <v>-4.2384713188792777E-2</v>
      </c>
      <c r="F49" s="18">
        <f>VLOOKUP(A49,'Рейтинг места '!A:O,10,0)-VLOOKUP('Изм. показателей к 1 кв 2018'!A49,'Рейтинг 1 кв 2018'!A:O,6,0)</f>
        <v>5.7115496758364109E-3</v>
      </c>
      <c r="G49" s="21">
        <f>VLOOKUP(A49,'Рейтинг места '!A:O,12,0)-VLOOKUP('Изм. показателей к 1 кв 2018'!A49,'Рейтинг 1 кв 2018'!A:O,7,0)</f>
        <v>0.15201901515456995</v>
      </c>
      <c r="H49" t="s">
        <v>114</v>
      </c>
    </row>
    <row r="50" spans="1:8" x14ac:dyDescent="0.25">
      <c r="A50" s="14" t="s">
        <v>48</v>
      </c>
      <c r="B50" s="16">
        <f>VLOOKUP(A50,'Рейтинг места '!A:O,2,0)-VLOOKUP('Изм. показателей к 1 кв 2018'!A50,'Рейтинг 1 кв 2018'!A:O,2,0)</f>
        <v>5.7897106232141643E-3</v>
      </c>
      <c r="C50" s="17">
        <f>VLOOKUP(A50,'Рейтинг места '!A:O,4,0)-VLOOKUP('Изм. показателей к 1 кв 2018'!A50,'Рейтинг 1 кв 2018'!A:O,3,0)</f>
        <v>6189.7545760642679</v>
      </c>
      <c r="D50" s="18">
        <f>VLOOKUP(A50,'Рейтинг места '!A:O,6,0)-VLOOKUP('Изм. показателей к 1 кв 2018'!A50,'Рейтинг 1 кв 2018'!A:O,4,0)</f>
        <v>-4.4488419818235064E-3</v>
      </c>
      <c r="E50" s="19">
        <f>VLOOKUP(A50,'Рейтинг места '!A:O,8,0)-VLOOKUP('Изм. показателей к 1 кв 2018'!A50,'Рейтинг 1 кв 2018'!A:O,5,0)</f>
        <v>-0.40898399102496996</v>
      </c>
      <c r="F50" s="18">
        <f>VLOOKUP(A50,'Рейтинг места '!A:O,10,0)-VLOOKUP('Изм. показателей к 1 кв 2018'!A50,'Рейтинг 1 кв 2018'!A:O,6,0)</f>
        <v>-2.4765467906185036E-2</v>
      </c>
      <c r="G50" s="21">
        <f>VLOOKUP(A50,'Рейтинг места '!A:O,12,0)-VLOOKUP('Изм. показателей к 1 кв 2018'!A50,'Рейтинг 1 кв 2018'!A:O,7,0)</f>
        <v>0.2401388233634385</v>
      </c>
      <c r="H50" t="s">
        <v>111</v>
      </c>
    </row>
    <row r="51" spans="1:8" x14ac:dyDescent="0.25">
      <c r="A51" s="14" t="s">
        <v>49</v>
      </c>
      <c r="B51" s="16">
        <f>VLOOKUP(A51,'Рейтинг места '!A:O,2,0)-VLOOKUP('Изм. показателей к 1 кв 2018'!A51,'Рейтинг 1 кв 2018'!A:O,2,0)</f>
        <v>1.2600865698203012E-2</v>
      </c>
      <c r="C51" s="17">
        <f>VLOOKUP(A51,'Рейтинг места '!A:O,4,0)-VLOOKUP('Изм. показателей к 1 кв 2018'!A51,'Рейтинг 1 кв 2018'!A:O,3,0)</f>
        <v>8898.9898609023949</v>
      </c>
      <c r="D51" s="18">
        <f>VLOOKUP(A51,'Рейтинг места '!A:O,6,0)-VLOOKUP('Изм. показателей к 1 кв 2018'!A51,'Рейтинг 1 кв 2018'!A:O,4,0)</f>
        <v>-3.3452933986084163E-2</v>
      </c>
      <c r="E51" s="19">
        <f>VLOOKUP(A51,'Рейтинг места '!A:O,8,0)-VLOOKUP('Изм. показателей к 1 кв 2018'!A51,'Рейтинг 1 кв 2018'!A:O,5,0)</f>
        <v>-0.27972576385347381</v>
      </c>
      <c r="F51" s="18">
        <f>VLOOKUP(A51,'Рейтинг места '!A:O,10,0)-VLOOKUP('Изм. показателей к 1 кв 2018'!A51,'Рейтинг 1 кв 2018'!A:O,6,0)</f>
        <v>-3.5821461366478263E-3</v>
      </c>
      <c r="G51" s="21">
        <f>VLOOKUP(A51,'Рейтинг места '!A:O,12,0)-VLOOKUP('Изм. показателей к 1 кв 2018'!A51,'Рейтинг 1 кв 2018'!A:O,7,0)</f>
        <v>0.35546338193812566</v>
      </c>
      <c r="H51" t="s">
        <v>115</v>
      </c>
    </row>
    <row r="52" spans="1:8" x14ac:dyDescent="0.25">
      <c r="A52" s="14" t="s">
        <v>50</v>
      </c>
      <c r="B52" s="16">
        <f>VLOOKUP(A52,'Рейтинг места '!A:O,2,0)-VLOOKUP('Изм. показателей к 1 кв 2018'!A52,'Рейтинг 1 кв 2018'!A:O,2,0)</f>
        <v>7.7884109204824914E-3</v>
      </c>
      <c r="C52" s="17">
        <f>VLOOKUP(A52,'Рейтинг места '!A:O,4,0)-VLOOKUP('Изм. показателей к 1 кв 2018'!A52,'Рейтинг 1 кв 2018'!A:O,3,0)</f>
        <v>5689.6412484768298</v>
      </c>
      <c r="D52" s="18">
        <f>VLOOKUP(A52,'Рейтинг места '!A:O,6,0)-VLOOKUP('Изм. показателей к 1 кв 2018'!A52,'Рейтинг 1 кв 2018'!A:O,4,0)</f>
        <v>-2.0251633404705704E-2</v>
      </c>
      <c r="E52" s="19">
        <f>VLOOKUP(A52,'Рейтинг места '!A:O,8,0)-VLOOKUP('Изм. показателей к 1 кв 2018'!A52,'Рейтинг 1 кв 2018'!A:O,5,0)</f>
        <v>0.25335272591353175</v>
      </c>
      <c r="F52" s="18">
        <f>VLOOKUP(A52,'Рейтинг места '!A:O,10,0)-VLOOKUP('Изм. показателей к 1 кв 2018'!A52,'Рейтинг 1 кв 2018'!A:O,6,0)</f>
        <v>9.5889967243309258E-3</v>
      </c>
      <c r="G52" s="21">
        <f>VLOOKUP(A52,'Рейтинг места '!A:O,12,0)-VLOOKUP('Изм. показателей к 1 кв 2018'!A52,'Рейтинг 1 кв 2018'!A:O,7,0)</f>
        <v>0.2309225172199979</v>
      </c>
      <c r="H52" t="s">
        <v>115</v>
      </c>
    </row>
    <row r="53" spans="1:8" x14ac:dyDescent="0.25">
      <c r="A53" s="14" t="s">
        <v>51</v>
      </c>
      <c r="B53" s="16">
        <f>VLOOKUP(A53,'Рейтинг места '!A:O,2,0)-VLOOKUP('Изм. показателей к 1 кв 2018'!A53,'Рейтинг 1 кв 2018'!A:O,2,0)</f>
        <v>1.1968334261325764E-2</v>
      </c>
      <c r="C53" s="17">
        <f>VLOOKUP(A53,'Рейтинг места '!A:O,4,0)-VLOOKUP('Изм. показателей к 1 кв 2018'!A53,'Рейтинг 1 кв 2018'!A:O,3,0)</f>
        <v>-6123.5771858886728</v>
      </c>
      <c r="D53" s="18">
        <f>VLOOKUP(A53,'Рейтинг места '!A:O,6,0)-VLOOKUP('Изм. показателей к 1 кв 2018'!A53,'Рейтинг 1 кв 2018'!A:O,4,0)</f>
        <v>-9.4440882244519228E-2</v>
      </c>
      <c r="E53" s="19">
        <f>VLOOKUP(A53,'Рейтинг места '!A:O,8,0)-VLOOKUP('Изм. показателей к 1 кв 2018'!A53,'Рейтинг 1 кв 2018'!A:O,5,0)</f>
        <v>0.20709930354335171</v>
      </c>
      <c r="F53" s="18">
        <f>VLOOKUP(A53,'Рейтинг места '!A:O,10,0)-VLOOKUP('Изм. показателей к 1 кв 2018'!A53,'Рейтинг 1 кв 2018'!A:O,6,0)</f>
        <v>3.59039883633155E-2</v>
      </c>
      <c r="G53" s="21">
        <f>VLOOKUP(A53,'Рейтинг места '!A:O,12,0)-VLOOKUP('Изм. показателей к 1 кв 2018'!A53,'Рейтинг 1 кв 2018'!A:O,7,0)</f>
        <v>0.20488208210048509</v>
      </c>
      <c r="H53" t="s">
        <v>114</v>
      </c>
    </row>
    <row r="54" spans="1:8" x14ac:dyDescent="0.25">
      <c r="A54" s="14" t="s">
        <v>52</v>
      </c>
      <c r="B54" s="16">
        <f>VLOOKUP(A54,'Рейтинг места '!A:O,2,0)-VLOOKUP('Изм. показателей к 1 кв 2018'!A54,'Рейтинг 1 кв 2018'!A:O,2,0)</f>
        <v>8.2277043210276929E-3</v>
      </c>
      <c r="C54" s="17">
        <f>VLOOKUP(A54,'Рейтинг места '!A:O,4,0)-VLOOKUP('Изм. показателей к 1 кв 2018'!A54,'Рейтинг 1 кв 2018'!A:O,3,0)</f>
        <v>-722.18882684526034</v>
      </c>
      <c r="D54" s="18">
        <f>VLOOKUP(A54,'Рейтинг места '!A:O,6,0)-VLOOKUP('Изм. показателей к 1 кв 2018'!A54,'Рейтинг 1 кв 2018'!A:O,4,0)</f>
        <v>-5.6163156772797568E-2</v>
      </c>
      <c r="E54" s="19">
        <f>VLOOKUP(A54,'Рейтинг места '!A:O,8,0)-VLOOKUP('Изм. показателей к 1 кв 2018'!A54,'Рейтинг 1 кв 2018'!A:O,5,0)</f>
        <v>-6.5142978778274241E-3</v>
      </c>
      <c r="F54" s="18">
        <f>VLOOKUP(A54,'Рейтинг места '!A:O,10,0)-VLOOKUP('Изм. показателей к 1 кв 2018'!A54,'Рейтинг 1 кв 2018'!A:O,6,0)</f>
        <v>7.2830496027772203E-3</v>
      </c>
      <c r="G54" s="21">
        <f>VLOOKUP(A54,'Рейтинг места '!A:O,12,0)-VLOOKUP('Изм. показателей к 1 кв 2018'!A54,'Рейтинг 1 кв 2018'!A:O,7,0)</f>
        <v>0.1702174177930792</v>
      </c>
      <c r="H54" t="s">
        <v>112</v>
      </c>
    </row>
    <row r="55" spans="1:8" x14ac:dyDescent="0.25">
      <c r="A55" s="14" t="s">
        <v>53</v>
      </c>
      <c r="B55" s="16">
        <f>VLOOKUP(A55,'Рейтинг места '!A:O,2,0)-VLOOKUP('Изм. показателей к 1 кв 2018'!A55,'Рейтинг 1 кв 2018'!A:O,2,0)</f>
        <v>8.7094753301714817E-3</v>
      </c>
      <c r="C55" s="17">
        <f>VLOOKUP(A55,'Рейтинг места '!A:O,4,0)-VLOOKUP('Изм. показателей к 1 кв 2018'!A55,'Рейтинг 1 кв 2018'!A:O,3,0)</f>
        <v>-2499.346327060317</v>
      </c>
      <c r="D55" s="18">
        <f>VLOOKUP(A55,'Рейтинг места '!A:O,6,0)-VLOOKUP('Изм. показателей к 1 кв 2018'!A55,'Рейтинг 1 кв 2018'!A:O,4,0)</f>
        <v>-0.17161577759098118</v>
      </c>
      <c r="E55" s="19">
        <f>VLOOKUP(A55,'Рейтинг места '!A:O,8,0)-VLOOKUP('Изм. показателей к 1 кв 2018'!A55,'Рейтинг 1 кв 2018'!A:O,5,0)</f>
        <v>0.22177799129812126</v>
      </c>
      <c r="F55" s="18">
        <f>VLOOKUP(A55,'Рейтинг места '!A:O,10,0)-VLOOKUP('Изм. показателей к 1 кв 2018'!A55,'Рейтинг 1 кв 2018'!A:O,6,0)</f>
        <v>2.5930774766784653E-2</v>
      </c>
      <c r="G55" s="21">
        <f>VLOOKUP(A55,'Рейтинг места '!A:O,12,0)-VLOOKUP('Изм. показателей к 1 кв 2018'!A55,'Рейтинг 1 кв 2018'!A:O,7,0)</f>
        <v>0.17750443260622428</v>
      </c>
      <c r="H55" t="s">
        <v>114</v>
      </c>
    </row>
    <row r="56" spans="1:8" x14ac:dyDescent="0.25">
      <c r="A56" s="14" t="s">
        <v>54</v>
      </c>
      <c r="B56" s="16">
        <f>VLOOKUP(A56,'Рейтинг места '!A:O,2,0)-VLOOKUP('Изм. показателей к 1 кв 2018'!A56,'Рейтинг 1 кв 2018'!A:O,2,0)</f>
        <v>3.2658788860434676E-3</v>
      </c>
      <c r="C56" s="17">
        <f>VLOOKUP(A56,'Рейтинг места '!A:O,4,0)-VLOOKUP('Изм. показателей к 1 кв 2018'!A56,'Рейтинг 1 кв 2018'!A:O,3,0)</f>
        <v>5484.574855910927</v>
      </c>
      <c r="D56" s="18">
        <f>VLOOKUP(A56,'Рейтинг места '!A:O,6,0)-VLOOKUP('Изм. показателей к 1 кв 2018'!A56,'Рейтинг 1 кв 2018'!A:O,4,0)</f>
        <v>-6.115037975615175E-2</v>
      </c>
      <c r="E56" s="19">
        <f>VLOOKUP(A56,'Рейтинг места '!A:O,8,0)-VLOOKUP('Изм. показателей к 1 кв 2018'!A56,'Рейтинг 1 кв 2018'!A:O,5,0)</f>
        <v>9.6841504388854638E-2</v>
      </c>
      <c r="F56" s="18">
        <f>VLOOKUP(A56,'Рейтинг места '!A:O,10,0)-VLOOKUP('Изм. показателей к 1 кв 2018'!A56,'Рейтинг 1 кв 2018'!A:O,6,0)</f>
        <v>3.9615507920875793E-2</v>
      </c>
      <c r="G56" s="21">
        <f>VLOOKUP(A56,'Рейтинг места '!A:O,12,0)-VLOOKUP('Изм. показателей к 1 кв 2018'!A56,'Рейтинг 1 кв 2018'!A:O,7,0)</f>
        <v>0.15914223540853745</v>
      </c>
      <c r="H56" t="s">
        <v>114</v>
      </c>
    </row>
    <row r="57" spans="1:8" x14ac:dyDescent="0.25">
      <c r="A57" s="14" t="s">
        <v>55</v>
      </c>
      <c r="B57" s="16">
        <f>VLOOKUP(A57,'Рейтинг места '!A:O,2,0)-VLOOKUP('Изм. показателей к 1 кв 2018'!A57,'Рейтинг 1 кв 2018'!A:O,2,0)</f>
        <v>9.2227924540847425E-3</v>
      </c>
      <c r="C57" s="17">
        <f>VLOOKUP(A57,'Рейтинг места '!A:O,4,0)-VLOOKUP('Изм. показателей к 1 кв 2018'!A57,'Рейтинг 1 кв 2018'!A:O,3,0)</f>
        <v>-7870.5707514309033</v>
      </c>
      <c r="D57" s="18">
        <f>VLOOKUP(A57,'Рейтинг места '!A:O,6,0)-VLOOKUP('Изм. показателей к 1 кв 2018'!A57,'Рейтинг 1 кв 2018'!A:O,4,0)</f>
        <v>-7.5667471000983838E-2</v>
      </c>
      <c r="E57" s="19">
        <f>VLOOKUP(A57,'Рейтинг места '!A:O,8,0)-VLOOKUP('Изм. показателей к 1 кв 2018'!A57,'Рейтинг 1 кв 2018'!A:O,5,0)</f>
        <v>0.19700057872150722</v>
      </c>
      <c r="F57" s="18">
        <f>VLOOKUP(A57,'Рейтинг места '!A:O,10,0)-VLOOKUP('Изм. показателей к 1 кв 2018'!A57,'Рейтинг 1 кв 2018'!A:O,6,0)</f>
        <v>-8.1100891463694855E-2</v>
      </c>
      <c r="G57" s="21">
        <f>VLOOKUP(A57,'Рейтинг места '!A:O,12,0)-VLOOKUP('Изм. показателей к 1 кв 2018'!A57,'Рейтинг 1 кв 2018'!A:O,7,0)</f>
        <v>0.14462482097218254</v>
      </c>
      <c r="H57" t="s">
        <v>99</v>
      </c>
    </row>
    <row r="58" spans="1:8" x14ac:dyDescent="0.25">
      <c r="A58" s="14" t="s">
        <v>56</v>
      </c>
      <c r="B58" s="16">
        <f>VLOOKUP(A58,'Рейтинг места '!A:O,2,0)-VLOOKUP('Изм. показателей к 1 кв 2018'!A58,'Рейтинг 1 кв 2018'!A:O,2,0)</f>
        <v>8.2999992909021242E-4</v>
      </c>
      <c r="C58" s="17">
        <f>VLOOKUP(A58,'Рейтинг места '!A:O,4,0)-VLOOKUP('Изм. показателей к 1 кв 2018'!A58,'Рейтинг 1 кв 2018'!A:O,3,0)</f>
        <v>4935.0011412846507</v>
      </c>
      <c r="D58" s="18">
        <f>VLOOKUP(A58,'Рейтинг места '!A:O,6,0)-VLOOKUP('Изм. показателей к 1 кв 2018'!A58,'Рейтинг 1 кв 2018'!A:O,4,0)</f>
        <v>-2.0950045586324326E-2</v>
      </c>
      <c r="E58" s="19">
        <f>VLOOKUP(A58,'Рейтинг места '!A:O,8,0)-VLOOKUP('Изм. показателей к 1 кв 2018'!A58,'Рейтинг 1 кв 2018'!A:O,5,0)</f>
        <v>0.50109914772986097</v>
      </c>
      <c r="F58" s="18">
        <f>VLOOKUP(A58,'Рейтинг места '!A:O,10,0)-VLOOKUP('Изм. показателей к 1 кв 2018'!A58,'Рейтинг 1 кв 2018'!A:O,6,0)</f>
        <v>-4.0330982769502914E-3</v>
      </c>
      <c r="G58" s="21">
        <f>VLOOKUP(A58,'Рейтинг места '!A:O,12,0)-VLOOKUP('Изм. показателей к 1 кв 2018'!A58,'Рейтинг 1 кв 2018'!A:O,7,0)</f>
        <v>0.13698085477001265</v>
      </c>
      <c r="H58" t="s">
        <v>111</v>
      </c>
    </row>
    <row r="59" spans="1:8" x14ac:dyDescent="0.25">
      <c r="A59" s="14" t="s">
        <v>57</v>
      </c>
      <c r="B59" s="16">
        <f>VLOOKUP(A59,'Рейтинг места '!A:O,2,0)-VLOOKUP('Изм. показателей к 1 кв 2018'!A59,'Рейтинг 1 кв 2018'!A:O,2,0)</f>
        <v>6.7789433901472851E-3</v>
      </c>
      <c r="C59" s="17">
        <f>VLOOKUP(A59,'Рейтинг места '!A:O,4,0)-VLOOKUP('Изм. показателей к 1 кв 2018'!A59,'Рейтинг 1 кв 2018'!A:O,3,0)</f>
        <v>4025.9006607358169</v>
      </c>
      <c r="D59" s="18">
        <f>VLOOKUP(A59,'Рейтинг места '!A:O,6,0)-VLOOKUP('Изм. показателей к 1 кв 2018'!A59,'Рейтинг 1 кв 2018'!A:O,4,0)</f>
        <v>-0.10515015551415702</v>
      </c>
      <c r="E59" s="19">
        <f>VLOOKUP(A59,'Рейтинг места '!A:O,8,0)-VLOOKUP('Изм. показателей к 1 кв 2018'!A59,'Рейтинг 1 кв 2018'!A:O,5,0)</f>
        <v>-0.20754001687623513</v>
      </c>
      <c r="F59" s="18">
        <f>VLOOKUP(A59,'Рейтинг места '!A:O,10,0)-VLOOKUP('Изм. показателей к 1 кв 2018'!A59,'Рейтинг 1 кв 2018'!A:O,6,0)</f>
        <v>-0.76747316662929566</v>
      </c>
      <c r="G59" s="21">
        <f>VLOOKUP(A59,'Рейтинг места '!A:O,12,0)-VLOOKUP('Изм. показателей к 1 кв 2018'!A59,'Рейтинг 1 кв 2018'!A:O,7,0)</f>
        <v>0.26928560085983455</v>
      </c>
      <c r="H59" t="s">
        <v>109</v>
      </c>
    </row>
    <row r="60" spans="1:8" x14ac:dyDescent="0.25">
      <c r="A60" s="14" t="s">
        <v>58</v>
      </c>
      <c r="B60" s="16">
        <f>VLOOKUP(A60,'Рейтинг места '!A:O,2,0)-VLOOKUP('Изм. показателей к 1 кв 2018'!A60,'Рейтинг 1 кв 2018'!A:O,2,0)</f>
        <v>2.3174118330469527E-2</v>
      </c>
      <c r="C60" s="17">
        <f>VLOOKUP(A60,'Рейтинг места '!A:O,4,0)-VLOOKUP('Изм. показателей к 1 кв 2018'!A60,'Рейтинг 1 кв 2018'!A:O,3,0)</f>
        <v>2075.1311986164364</v>
      </c>
      <c r="D60" s="18">
        <f>VLOOKUP(A60,'Рейтинг места '!A:O,6,0)-VLOOKUP('Изм. показателей к 1 кв 2018'!A60,'Рейтинг 1 кв 2018'!A:O,4,0)</f>
        <v>-3.7568878701321307E-2</v>
      </c>
      <c r="E60" s="19">
        <f>VLOOKUP(A60,'Рейтинг места '!A:O,8,0)-VLOOKUP('Изм. показателей к 1 кв 2018'!A60,'Рейтинг 1 кв 2018'!A:O,5,0)</f>
        <v>-5.3006041460645692E-2</v>
      </c>
      <c r="F60" s="18">
        <f>VLOOKUP(A60,'Рейтинг места '!A:O,10,0)-VLOOKUP('Изм. показателей к 1 кв 2018'!A60,'Рейтинг 1 кв 2018'!A:O,6,0)</f>
        <v>8.344339722778514E-2</v>
      </c>
      <c r="G60" s="21">
        <f>VLOOKUP(A60,'Рейтинг места '!A:O,12,0)-VLOOKUP('Изм. показателей к 1 кв 2018'!A60,'Рейтинг 1 кв 2018'!A:O,7,0)</f>
        <v>0.42192135465561387</v>
      </c>
      <c r="H60" t="s">
        <v>112</v>
      </c>
    </row>
    <row r="61" spans="1:8" x14ac:dyDescent="0.25">
      <c r="A61" s="14" t="s">
        <v>59</v>
      </c>
      <c r="B61" s="16">
        <f>VLOOKUP(A61,'Рейтинг места '!A:O,2,0)-VLOOKUP('Изм. показателей к 1 кв 2018'!A61,'Рейтинг 1 кв 2018'!A:O,2,0)</f>
        <v>8.4770758369196175E-3</v>
      </c>
      <c r="C61" s="17">
        <f>VLOOKUP(A61,'Рейтинг места '!A:O,4,0)-VLOOKUP('Изм. показателей к 1 кв 2018'!A61,'Рейтинг 1 кв 2018'!A:O,3,0)</f>
        <v>-526.18822735021968</v>
      </c>
      <c r="D61" s="18">
        <f>VLOOKUP(A61,'Рейтинг места '!A:O,6,0)-VLOOKUP('Изм. показателей к 1 кв 2018'!A61,'Рейтинг 1 кв 2018'!A:O,4,0)</f>
        <v>-4.4916591024093802E-2</v>
      </c>
      <c r="E61" s="19">
        <f>VLOOKUP(A61,'Рейтинг места '!A:O,8,0)-VLOOKUP('Изм. показателей к 1 кв 2018'!A61,'Рейтинг 1 кв 2018'!A:O,5,0)</f>
        <v>0.15510743935023097</v>
      </c>
      <c r="F61" s="18">
        <f>VLOOKUP(A61,'Рейтинг места '!A:O,10,0)-VLOOKUP('Изм. показателей к 1 кв 2018'!A61,'Рейтинг 1 кв 2018'!A:O,6,0)</f>
        <v>-8.2155208844897354E-4</v>
      </c>
      <c r="G61" s="21">
        <f>VLOOKUP(A61,'Рейтинг места '!A:O,12,0)-VLOOKUP('Изм. показателей к 1 кв 2018'!A61,'Рейтинг 1 кв 2018'!A:O,7,0)</f>
        <v>0.16136462533810736</v>
      </c>
      <c r="H61" t="s">
        <v>114</v>
      </c>
    </row>
    <row r="62" spans="1:8" x14ac:dyDescent="0.25">
      <c r="A62" s="14" t="s">
        <v>60</v>
      </c>
      <c r="B62" s="16">
        <f>VLOOKUP(A62,'Рейтинг места '!A:O,2,0)-VLOOKUP('Изм. показателей к 1 кв 2018'!A62,'Рейтинг 1 кв 2018'!A:O,2,0)</f>
        <v>1.4551158908255951E-2</v>
      </c>
      <c r="C62" s="17">
        <f>VLOOKUP(A62,'Рейтинг места '!A:O,4,0)-VLOOKUP('Изм. показателей к 1 кв 2018'!A62,'Рейтинг 1 кв 2018'!A:O,3,0)</f>
        <v>3562.3186676594923</v>
      </c>
      <c r="D62" s="18">
        <f>VLOOKUP(A62,'Рейтинг места '!A:O,6,0)-VLOOKUP('Изм. показателей к 1 кв 2018'!A62,'Рейтинг 1 кв 2018'!A:O,4,0)</f>
        <v>-6.2126617729940013E-2</v>
      </c>
      <c r="E62" s="19">
        <f>VLOOKUP(A62,'Рейтинг места '!A:O,8,0)-VLOOKUP('Изм. показателей к 1 кв 2018'!A62,'Рейтинг 1 кв 2018'!A:O,5,0)</f>
        <v>0.16986047992520326</v>
      </c>
      <c r="F62" s="18">
        <f>VLOOKUP(A62,'Рейтинг места '!A:O,10,0)-VLOOKUP('Изм. показателей к 1 кв 2018'!A62,'Рейтинг 1 кв 2018'!A:O,6,0)</f>
        <v>-2.0952126410511056</v>
      </c>
      <c r="G62" s="21">
        <f>VLOOKUP(A62,'Рейтинг места '!A:O,12,0)-VLOOKUP('Изм. показателей к 1 кв 2018'!A62,'Рейтинг 1 кв 2018'!A:O,7,0)</f>
        <v>0.21126933273529669</v>
      </c>
      <c r="H62" t="s">
        <v>111</v>
      </c>
    </row>
    <row r="63" spans="1:8" x14ac:dyDescent="0.25">
      <c r="A63" s="14" t="s">
        <v>61</v>
      </c>
      <c r="B63" s="16">
        <f>VLOOKUP(A63,'Рейтинг места '!A:O,2,0)-VLOOKUP('Изм. показателей к 1 кв 2018'!A63,'Рейтинг 1 кв 2018'!A:O,2,0)</f>
        <v>1.2658905321762615E-2</v>
      </c>
      <c r="C63" s="17">
        <f>VLOOKUP(A63,'Рейтинг места '!A:O,4,0)-VLOOKUP('Изм. показателей к 1 кв 2018'!A63,'Рейтинг 1 кв 2018'!A:O,3,0)</f>
        <v>-3478.1826228602004</v>
      </c>
      <c r="D63" s="18">
        <f>VLOOKUP(A63,'Рейтинг места '!A:O,6,0)-VLOOKUP('Изм. показателей к 1 кв 2018'!A63,'Рейтинг 1 кв 2018'!A:O,4,0)</f>
        <v>-6.9453185032102169E-2</v>
      </c>
      <c r="E63" s="19">
        <f>VLOOKUP(A63,'Рейтинг места '!A:O,8,0)-VLOOKUP('Изм. показателей к 1 кв 2018'!A63,'Рейтинг 1 кв 2018'!A:O,5,0)</f>
        <v>9.8448367170838935E-2</v>
      </c>
      <c r="F63" s="18">
        <f>VLOOKUP(A63,'Рейтинг места '!A:O,10,0)-VLOOKUP('Изм. показателей к 1 кв 2018'!A63,'Рейтинг 1 кв 2018'!A:O,6,0)</f>
        <v>4.8795895760837101E-2</v>
      </c>
      <c r="G63" s="21">
        <f>VLOOKUP(A63,'Рейтинг места '!A:O,12,0)-VLOOKUP('Изм. показателей к 1 кв 2018'!A63,'Рейтинг 1 кв 2018'!A:O,7,0)</f>
        <v>0.25853606859261091</v>
      </c>
      <c r="H63" t="s">
        <v>114</v>
      </c>
    </row>
    <row r="64" spans="1:8" x14ac:dyDescent="0.25">
      <c r="A64" s="14" t="s">
        <v>92</v>
      </c>
      <c r="B64" s="16">
        <f>VLOOKUP(A64,'Рейтинг места '!A:O,2,0)-VLOOKUP('Изм. показателей к 1 кв 2018'!A64,'Рейтинг 1 кв 2018'!A:O,2,0)</f>
        <v>-8.5704182765526868E-3</v>
      </c>
      <c r="C64" s="17">
        <f>VLOOKUP(A64,'Рейтинг места '!A:O,4,0)-VLOOKUP('Изм. показателей к 1 кв 2018'!A64,'Рейтинг 1 кв 2018'!A:O,3,0)</f>
        <v>665.39530629889487</v>
      </c>
      <c r="D64" s="18">
        <f>VLOOKUP(A64,'Рейтинг места '!A:O,6,0)-VLOOKUP('Изм. показателей к 1 кв 2018'!A64,'Рейтинг 1 кв 2018'!A:O,4,0)</f>
        <v>-2.222831711639129E-2</v>
      </c>
      <c r="E64" s="19">
        <f>VLOOKUP(A64,'Рейтинг места '!A:O,8,0)-VLOOKUP('Изм. показателей к 1 кв 2018'!A64,'Рейтинг 1 кв 2018'!A:O,5,0)</f>
        <v>8.4493595628768015E-2</v>
      </c>
      <c r="F64" s="18">
        <f>VLOOKUP(A64,'Рейтинг места '!A:O,10,0)-VLOOKUP('Изм. показателей к 1 кв 2018'!A64,'Рейтинг 1 кв 2018'!A:O,6,0)</f>
        <v>3.2350320235285175E-2</v>
      </c>
      <c r="G64" s="21">
        <f>VLOOKUP(A64,'Рейтинг места '!A:O,12,0)-VLOOKUP('Изм. показателей к 1 кв 2018'!A64,'Рейтинг 1 кв 2018'!A:O,7,0)</f>
        <v>-0.18224891535053167</v>
      </c>
      <c r="H64" t="s">
        <v>99</v>
      </c>
    </row>
    <row r="65" spans="1:8" x14ac:dyDescent="0.25">
      <c r="A65" s="14" t="s">
        <v>63</v>
      </c>
      <c r="B65" s="16">
        <f>VLOOKUP(A65,'Рейтинг места '!A:O,2,0)-VLOOKUP('Изм. показателей к 1 кв 2018'!A65,'Рейтинг 1 кв 2018'!A:O,2,0)</f>
        <v>-2.031005038954925E-3</v>
      </c>
      <c r="C65" s="17">
        <f>VLOOKUP(A65,'Рейтинг места '!A:O,4,0)-VLOOKUP('Изм. показателей к 1 кв 2018'!A65,'Рейтинг 1 кв 2018'!A:O,3,0)</f>
        <v>5579.9520149702585</v>
      </c>
      <c r="D65" s="18">
        <f>VLOOKUP(A65,'Рейтинг места '!A:O,6,0)-VLOOKUP('Изм. показателей к 1 кв 2018'!A65,'Рейтинг 1 кв 2018'!A:O,4,0)</f>
        <v>-9.7122661826236772E-3</v>
      </c>
      <c r="E65" s="19">
        <f>VLOOKUP(A65,'Рейтинг места '!A:O,8,0)-VLOOKUP('Изм. показателей к 1 кв 2018'!A65,'Рейтинг 1 кв 2018'!A:O,5,0)</f>
        <v>0.62449451502713138</v>
      </c>
      <c r="F65" s="18">
        <f>VLOOKUP(A65,'Рейтинг места '!A:O,10,0)-VLOOKUP('Изм. показателей к 1 кв 2018'!A65,'Рейтинг 1 кв 2018'!A:O,6,0)</f>
        <v>4.8481533712191445E-2</v>
      </c>
      <c r="G65" s="21">
        <f>VLOOKUP(A65,'Рейтинг места '!A:O,12,0)-VLOOKUP('Изм. показателей к 1 кв 2018'!A65,'Рейтинг 1 кв 2018'!A:O,7,0)</f>
        <v>7.416877400797417E-2</v>
      </c>
      <c r="H65" t="s">
        <v>99</v>
      </c>
    </row>
    <row r="66" spans="1:8" x14ac:dyDescent="0.25">
      <c r="A66" s="14" t="s">
        <v>64</v>
      </c>
      <c r="B66" s="16">
        <f>VLOOKUP(A66,'Рейтинг места '!A:O,2,0)-VLOOKUP('Изм. показателей к 1 кв 2018'!A66,'Рейтинг 1 кв 2018'!A:O,2,0)</f>
        <v>7.8862646140237108E-3</v>
      </c>
      <c r="C66" s="17">
        <f>VLOOKUP(A66,'Рейтинг места '!A:O,4,0)-VLOOKUP('Изм. показателей к 1 кв 2018'!A66,'Рейтинг 1 кв 2018'!A:O,3,0)</f>
        <v>-5510.6660655172527</v>
      </c>
      <c r="D66" s="18">
        <f>VLOOKUP(A66,'Рейтинг места '!A:O,6,0)-VLOOKUP('Изм. показателей к 1 кв 2018'!A66,'Рейтинг 1 кв 2018'!A:O,4,0)</f>
        <v>-0.10339986599396184</v>
      </c>
      <c r="E66" s="19">
        <f>VLOOKUP(A66,'Рейтинг места '!A:O,8,0)-VLOOKUP('Изм. показателей к 1 кв 2018'!A66,'Рейтинг 1 кв 2018'!A:O,5,0)</f>
        <v>1.6391049461690566E-2</v>
      </c>
      <c r="F66" s="18">
        <f>VLOOKUP(A66,'Рейтинг места '!A:O,10,0)-VLOOKUP('Изм. показателей к 1 кв 2018'!A66,'Рейтинг 1 кв 2018'!A:O,6,0)</f>
        <v>1.4172028091197528E-2</v>
      </c>
      <c r="G66" s="21">
        <f>VLOOKUP(A66,'Рейтинг места '!A:O,12,0)-VLOOKUP('Изм. показателей к 1 кв 2018'!A66,'Рейтинг 1 кв 2018'!A:O,7,0)</f>
        <v>8.2482320218155603E-2</v>
      </c>
      <c r="H66" t="s">
        <v>113</v>
      </c>
    </row>
    <row r="67" spans="1:8" x14ac:dyDescent="0.25">
      <c r="A67" s="14" t="s">
        <v>65</v>
      </c>
      <c r="B67" s="16">
        <f>VLOOKUP(A67,'Рейтинг места '!A:O,2,0)-VLOOKUP('Изм. показателей к 1 кв 2018'!A67,'Рейтинг 1 кв 2018'!A:O,2,0)</f>
        <v>2.7325681871052675E-2</v>
      </c>
      <c r="C67" s="17">
        <f>VLOOKUP(A67,'Рейтинг места '!A:O,4,0)-VLOOKUP('Изм. показателей к 1 кв 2018'!A67,'Рейтинг 1 кв 2018'!A:O,3,0)</f>
        <v>-14373.182411808855</v>
      </c>
      <c r="D67" s="18">
        <f>VLOOKUP(A67,'Рейтинг места '!A:O,6,0)-VLOOKUP('Изм. показателей к 1 кв 2018'!A67,'Рейтинг 1 кв 2018'!A:O,4,0)</f>
        <v>6.3375637592021861E-2</v>
      </c>
      <c r="E67" s="19">
        <f>VLOOKUP(A67,'Рейтинг места '!A:O,8,0)-VLOOKUP('Изм. показателей к 1 кв 2018'!A67,'Рейтинг 1 кв 2018'!A:O,5,0)</f>
        <v>-0.24762243218559443</v>
      </c>
      <c r="F67" s="18">
        <f>VLOOKUP(A67,'Рейтинг места '!A:O,10,0)-VLOOKUP('Изм. показателей к 1 кв 2018'!A67,'Рейтинг 1 кв 2018'!A:O,6,0)</f>
        <v>-9.8989410215505613E-2</v>
      </c>
      <c r="G67" s="21">
        <f>VLOOKUP(A67,'Рейтинг места '!A:O,12,0)-VLOOKUP('Изм. показателей к 1 кв 2018'!A67,'Рейтинг 1 кв 2018'!A:O,7,0)</f>
        <v>0.58587312824286131</v>
      </c>
      <c r="H67" t="s">
        <v>109</v>
      </c>
    </row>
    <row r="68" spans="1:8" x14ac:dyDescent="0.25">
      <c r="A68" s="14" t="s">
        <v>66</v>
      </c>
      <c r="B68" s="16">
        <f>VLOOKUP(A68,'Рейтинг места '!A:O,2,0)-VLOOKUP('Изм. показателей к 1 кв 2018'!A68,'Рейтинг 1 кв 2018'!A:O,2,0)</f>
        <v>4.3646139090031746E-3</v>
      </c>
      <c r="C68" s="17">
        <f>VLOOKUP(A68,'Рейтинг места '!A:O,4,0)-VLOOKUP('Изм. показателей к 1 кв 2018'!A68,'Рейтинг 1 кв 2018'!A:O,3,0)</f>
        <v>23941.964423883037</v>
      </c>
      <c r="D68" s="18">
        <f>VLOOKUP(A68,'Рейтинг места '!A:O,6,0)-VLOOKUP('Изм. показателей к 1 кв 2018'!A68,'Рейтинг 1 кв 2018'!A:O,4,0)</f>
        <v>-4.6294501518382103E-2</v>
      </c>
      <c r="E68" s="19">
        <f>VLOOKUP(A68,'Рейтинг места '!A:O,8,0)-VLOOKUP('Изм. показателей к 1 кв 2018'!A68,'Рейтинг 1 кв 2018'!A:O,5,0)</f>
        <v>-0.1109318517326483</v>
      </c>
      <c r="F68" s="18">
        <f>VLOOKUP(A68,'Рейтинг места '!A:O,10,0)-VLOOKUP('Изм. показателей к 1 кв 2018'!A68,'Рейтинг 1 кв 2018'!A:O,6,0)</f>
        <v>-6.1792147249200298E-2</v>
      </c>
      <c r="G68" s="21">
        <f>VLOOKUP(A68,'Рейтинг места '!A:O,12,0)-VLOOKUP('Изм. показателей к 1 кв 2018'!A68,'Рейтинг 1 кв 2018'!A:O,7,0)</f>
        <v>0.58218593660754792</v>
      </c>
      <c r="H68" t="s">
        <v>110</v>
      </c>
    </row>
    <row r="69" spans="1:8" x14ac:dyDescent="0.25">
      <c r="A69" s="14" t="s">
        <v>67</v>
      </c>
      <c r="B69" s="16">
        <f>VLOOKUP(A69,'Рейтинг места '!A:O,2,0)-VLOOKUP('Изм. показателей к 1 кв 2018'!A69,'Рейтинг 1 кв 2018'!A:O,2,0)</f>
        <v>1.0561540062084519E-2</v>
      </c>
      <c r="C69" s="17">
        <f>VLOOKUP(A69,'Рейтинг места '!A:O,4,0)-VLOOKUP('Изм. показателей к 1 кв 2018'!A69,'Рейтинг 1 кв 2018'!A:O,3,0)</f>
        <v>4534.926664586259</v>
      </c>
      <c r="D69" s="18">
        <f>VLOOKUP(A69,'Рейтинг места '!A:O,6,0)-VLOOKUP('Изм. показателей к 1 кв 2018'!A69,'Рейтинг 1 кв 2018'!A:O,4,0)</f>
        <v>-1.7169947970041656E-2</v>
      </c>
      <c r="E69" s="19">
        <f>VLOOKUP(A69,'Рейтинг места '!A:O,8,0)-VLOOKUP('Изм. показателей к 1 кв 2018'!A69,'Рейтинг 1 кв 2018'!A:O,5,0)</f>
        <v>-0.10180733143288201</v>
      </c>
      <c r="F69" s="18">
        <f>VLOOKUP(A69,'Рейтинг места '!A:O,10,0)-VLOOKUP('Изм. показателей к 1 кв 2018'!A69,'Рейтинг 1 кв 2018'!A:O,6,0)</f>
        <v>1.5861661234325711E-2</v>
      </c>
      <c r="G69" s="21">
        <f>VLOOKUP(A69,'Рейтинг места '!A:O,12,0)-VLOOKUP('Изм. показателей к 1 кв 2018'!A69,'Рейтинг 1 кв 2018'!A:O,7,0)</f>
        <v>0.27884995055223949</v>
      </c>
      <c r="H69" t="s">
        <v>112</v>
      </c>
    </row>
    <row r="70" spans="1:8" x14ac:dyDescent="0.25">
      <c r="A70" s="14" t="s">
        <v>68</v>
      </c>
      <c r="B70" s="16">
        <f>VLOOKUP(A70,'Рейтинг места '!A:O,2,0)-VLOOKUP('Изм. показателей к 1 кв 2018'!A70,'Рейтинг 1 кв 2018'!A:O,2,0)</f>
        <v>4.1281429155352739E-3</v>
      </c>
      <c r="C70" s="17">
        <f>VLOOKUP(A70,'Рейтинг места '!A:O,4,0)-VLOOKUP('Изм. показателей к 1 кв 2018'!A70,'Рейтинг 1 кв 2018'!A:O,3,0)</f>
        <v>5120.1063626479881</v>
      </c>
      <c r="D70" s="18">
        <f>VLOOKUP(A70,'Рейтинг места '!A:O,6,0)-VLOOKUP('Изм. показателей к 1 кв 2018'!A70,'Рейтинг 1 кв 2018'!A:O,4,0)</f>
        <v>-0.14420462166941042</v>
      </c>
      <c r="E70" s="19">
        <f>VLOOKUP(A70,'Рейтинг места '!A:O,8,0)-VLOOKUP('Изм. показателей к 1 кв 2018'!A70,'Рейтинг 1 кв 2018'!A:O,5,0)</f>
        <v>0.18177499325211144</v>
      </c>
      <c r="F70" s="18">
        <f>VLOOKUP(A70,'Рейтинг места '!A:O,10,0)-VLOOKUP('Изм. показателей к 1 кв 2018'!A70,'Рейтинг 1 кв 2018'!A:O,6,0)</f>
        <v>7.1710834223996517E-2</v>
      </c>
      <c r="G70" s="21">
        <f>VLOOKUP(A70,'Рейтинг места '!A:O,12,0)-VLOOKUP('Изм. показателей к 1 кв 2018'!A70,'Рейтинг 1 кв 2018'!A:O,7,0)</f>
        <v>0.22441830454282008</v>
      </c>
      <c r="H70" t="s">
        <v>110</v>
      </c>
    </row>
    <row r="71" spans="1:8" x14ac:dyDescent="0.25">
      <c r="A71" s="14" t="s">
        <v>69</v>
      </c>
      <c r="B71" s="16">
        <f>VLOOKUP(A71,'Рейтинг места '!A:O,2,0)-VLOOKUP('Изм. показателей к 1 кв 2018'!A71,'Рейтинг 1 кв 2018'!A:O,2,0)</f>
        <v>1.0744478100973211E-2</v>
      </c>
      <c r="C71" s="17">
        <f>VLOOKUP(A71,'Рейтинг места '!A:O,4,0)-VLOOKUP('Изм. показателей к 1 кв 2018'!A71,'Рейтинг 1 кв 2018'!A:O,3,0)</f>
        <v>5447.2566893733965</v>
      </c>
      <c r="D71" s="18">
        <f>VLOOKUP(A71,'Рейтинг места '!A:O,6,0)-VLOOKUP('Изм. показателей к 1 кв 2018'!A71,'Рейтинг 1 кв 2018'!A:O,4,0)</f>
        <v>-6.7063951051601178E-2</v>
      </c>
      <c r="E71" s="19">
        <f>VLOOKUP(A71,'Рейтинг места '!A:O,8,0)-VLOOKUP('Изм. показателей к 1 кв 2018'!A71,'Рейтинг 1 кв 2018'!A:O,5,0)</f>
        <v>-0.24044653150509898</v>
      </c>
      <c r="F71" s="18">
        <f>VLOOKUP(A71,'Рейтинг места '!A:O,10,0)-VLOOKUP('Изм. показателей к 1 кв 2018'!A71,'Рейтинг 1 кв 2018'!A:O,6,0)</f>
        <v>3.6240548435449334E-2</v>
      </c>
      <c r="G71" s="21">
        <f>VLOOKUP(A71,'Рейтинг места '!A:O,12,0)-VLOOKUP('Изм. показателей к 1 кв 2018'!A71,'Рейтинг 1 кв 2018'!A:O,7,0)</f>
        <v>0.34820697905735165</v>
      </c>
      <c r="H71" t="s">
        <v>112</v>
      </c>
    </row>
    <row r="72" spans="1:8" x14ac:dyDescent="0.25">
      <c r="A72" s="14" t="s">
        <v>70</v>
      </c>
      <c r="B72" s="16">
        <f>VLOOKUP(A72,'Рейтинг места '!A:O,2,0)-VLOOKUP('Изм. показателей к 1 кв 2018'!A72,'Рейтинг 1 кв 2018'!A:O,2,0)</f>
        <v>3.2334771945140832E-2</v>
      </c>
      <c r="C72" s="17">
        <f>VLOOKUP(A72,'Рейтинг места '!A:O,4,0)-VLOOKUP('Изм. показателей к 1 кв 2018'!A72,'Рейтинг 1 кв 2018'!A:O,3,0)</f>
        <v>3024.6823395047541</v>
      </c>
      <c r="D72" s="18">
        <f>VLOOKUP(A72,'Рейтинг места '!A:O,6,0)-VLOOKUP('Изм. показателей к 1 кв 2018'!A72,'Рейтинг 1 кв 2018'!A:O,4,0)</f>
        <v>-4.6101348146487413E-2</v>
      </c>
      <c r="E72" s="19">
        <f>VLOOKUP(A72,'Рейтинг места '!A:O,8,0)-VLOOKUP('Изм. показателей к 1 кв 2018'!A72,'Рейтинг 1 кв 2018'!A:O,5,0)</f>
        <v>5.7662940097522708E-2</v>
      </c>
      <c r="F72" s="18">
        <f>VLOOKUP(A72,'Рейтинг места '!A:O,10,0)-VLOOKUP('Изм. показателей к 1 кв 2018'!A72,'Рейтинг 1 кв 2018'!A:O,6,0)</f>
        <v>0.15695487914545916</v>
      </c>
      <c r="G72" s="21">
        <f>VLOOKUP(A72,'Рейтинг места '!A:O,12,0)-VLOOKUP('Изм. показателей к 1 кв 2018'!A72,'Рейтинг 1 кв 2018'!A:O,7,0)</f>
        <v>0.51654155742006469</v>
      </c>
      <c r="H72" t="s">
        <v>114</v>
      </c>
    </row>
    <row r="73" spans="1:8" x14ac:dyDescent="0.25">
      <c r="A73" s="14" t="s">
        <v>71</v>
      </c>
      <c r="B73" s="16">
        <f>VLOOKUP(A73,'Рейтинг места '!A:O,2,0)-VLOOKUP('Изм. показателей к 1 кв 2018'!A73,'Рейтинг 1 кв 2018'!A:O,2,0)</f>
        <v>-1.7463465955379551E-3</v>
      </c>
      <c r="C73" s="17">
        <f>VLOOKUP(A73,'Рейтинг места '!A:O,4,0)-VLOOKUP('Изм. показателей к 1 кв 2018'!A73,'Рейтинг 1 кв 2018'!A:O,3,0)</f>
        <v>-1770.9662380662048</v>
      </c>
      <c r="D73" s="18">
        <f>VLOOKUP(A73,'Рейтинг места '!A:O,6,0)-VLOOKUP('Изм. показателей к 1 кв 2018'!A73,'Рейтинг 1 кв 2018'!A:O,4,0)</f>
        <v>-2.5056973424903935E-2</v>
      </c>
      <c r="E73" s="19">
        <f>VLOOKUP(A73,'Рейтинг места '!A:O,8,0)-VLOOKUP('Изм. показателей к 1 кв 2018'!A73,'Рейтинг 1 кв 2018'!A:O,5,0)</f>
        <v>0.17387482119255382</v>
      </c>
      <c r="F73" s="18">
        <f>VLOOKUP(A73,'Рейтинг места '!A:O,10,0)-VLOOKUP('Изм. показателей к 1 кв 2018'!A73,'Рейтинг 1 кв 2018'!A:O,6,0)</f>
        <v>-1.7087396478892791E-2</v>
      </c>
      <c r="G73" s="21">
        <f>VLOOKUP(A73,'Рейтинг места '!A:O,12,0)-VLOOKUP('Изм. показателей к 1 кв 2018'!A73,'Рейтинг 1 кв 2018'!A:O,7,0)</f>
        <v>-4.3679858391889592E-2</v>
      </c>
      <c r="H73" t="s">
        <v>112</v>
      </c>
    </row>
    <row r="74" spans="1:8" x14ac:dyDescent="0.25">
      <c r="A74" s="14" t="s">
        <v>72</v>
      </c>
      <c r="B74" s="16">
        <f>VLOOKUP(A74,'Рейтинг места '!A:O,2,0)-VLOOKUP('Изм. показателей к 1 кв 2018'!A74,'Рейтинг 1 кв 2018'!A:O,2,0)</f>
        <v>2.1978093783674157E-4</v>
      </c>
      <c r="C74" s="17">
        <f>VLOOKUP(A74,'Рейтинг места '!A:O,4,0)-VLOOKUP('Изм. показателей к 1 кв 2018'!A74,'Рейтинг 1 кв 2018'!A:O,3,0)</f>
        <v>590.52648810785468</v>
      </c>
      <c r="D74" s="18">
        <f>VLOOKUP(A74,'Рейтинг места '!A:O,6,0)-VLOOKUP('Изм. показателей к 1 кв 2018'!A74,'Рейтинг 1 кв 2018'!A:O,4,0)</f>
        <v>-7.873001583617846E-3</v>
      </c>
      <c r="E74" s="19">
        <f>VLOOKUP(A74,'Рейтинг места '!A:O,8,0)-VLOOKUP('Изм. показателей к 1 кв 2018'!A74,'Рейтинг 1 кв 2018'!A:O,5,0)</f>
        <v>1.5956924401713006</v>
      </c>
      <c r="F74" s="18">
        <f>VLOOKUP(A74,'Рейтинг места '!A:O,10,0)-VLOOKUP('Изм. показателей к 1 кв 2018'!A74,'Рейтинг 1 кв 2018'!A:O,6,0)</f>
        <v>1.856729205888525E-2</v>
      </c>
      <c r="G74" s="21">
        <f>VLOOKUP(A74,'Рейтинг места '!A:O,12,0)-VLOOKUP('Изм. показателей к 1 кв 2018'!A74,'Рейтинг 1 кв 2018'!A:O,7,0)</f>
        <v>6.2552968304712131E-2</v>
      </c>
      <c r="H74" t="s">
        <v>115</v>
      </c>
    </row>
    <row r="75" spans="1:8" x14ac:dyDescent="0.25">
      <c r="A75" s="14" t="s">
        <v>73</v>
      </c>
      <c r="B75" s="16">
        <f>VLOOKUP(A75,'Рейтинг места '!A:O,2,0)-VLOOKUP('Изм. показателей к 1 кв 2018'!A75,'Рейтинг 1 кв 2018'!A:O,2,0)</f>
        <v>5.1494443157192038E-3</v>
      </c>
      <c r="C75" s="17">
        <f>VLOOKUP(A75,'Рейтинг места '!A:O,4,0)-VLOOKUP('Изм. показателей к 1 кв 2018'!A75,'Рейтинг 1 кв 2018'!A:O,3,0)</f>
        <v>2487.990944615296</v>
      </c>
      <c r="D75" s="18">
        <f>VLOOKUP(A75,'Рейтинг места '!A:O,6,0)-VLOOKUP('Изм. показателей к 1 кв 2018'!A75,'Рейтинг 1 кв 2018'!A:O,4,0)</f>
        <v>-3.9310767551693541E-2</v>
      </c>
      <c r="E75" s="19">
        <f>VLOOKUP(A75,'Рейтинг места '!A:O,8,0)-VLOOKUP('Изм. показателей к 1 кв 2018'!A75,'Рейтинг 1 кв 2018'!A:O,5,0)</f>
        <v>0.27800265652639433</v>
      </c>
      <c r="F75" s="18">
        <f>VLOOKUP(A75,'Рейтинг места '!A:O,10,0)-VLOOKUP('Изм. показателей к 1 кв 2018'!A75,'Рейтинг 1 кв 2018'!A:O,6,0)</f>
        <v>1.8705128510119517E-2</v>
      </c>
      <c r="G75" s="21">
        <f>VLOOKUP(A75,'Рейтинг места '!A:O,12,0)-VLOOKUP('Изм. показателей к 1 кв 2018'!A75,'Рейтинг 1 кв 2018'!A:O,7,0)</f>
        <v>0.18685053816940755</v>
      </c>
      <c r="H75" t="s">
        <v>112</v>
      </c>
    </row>
    <row r="76" spans="1:8" x14ac:dyDescent="0.25">
      <c r="A76" s="14" t="s">
        <v>74</v>
      </c>
      <c r="B76" s="16">
        <f>VLOOKUP(A76,'Рейтинг места '!A:O,2,0)-VLOOKUP('Изм. показателей к 1 кв 2018'!A76,'Рейтинг 1 кв 2018'!A:O,2,0)</f>
        <v>-4.1577064640072048E-3</v>
      </c>
      <c r="C76" s="17">
        <f>VLOOKUP(A76,'Рейтинг места '!A:O,4,0)-VLOOKUP('Изм. показателей к 1 кв 2018'!A76,'Рейтинг 1 кв 2018'!A:O,3,0)</f>
        <v>3068.0681607775477</v>
      </c>
      <c r="D76" s="18">
        <f>VLOOKUP(A76,'Рейтинг места '!A:O,6,0)-VLOOKUP('Изм. показателей к 1 кв 2018'!A76,'Рейтинг 1 кв 2018'!A:O,4,0)</f>
        <v>-5.4639932815452458E-3</v>
      </c>
      <c r="E76" s="19">
        <f>VLOOKUP(A76,'Рейтинг места '!A:O,8,0)-VLOOKUP('Изм. показателей к 1 кв 2018'!A76,'Рейтинг 1 кв 2018'!A:O,5,0)</f>
        <v>-0.27761215506094783</v>
      </c>
      <c r="F76" s="18">
        <f>VLOOKUP(A76,'Рейтинг места '!A:O,10,0)-VLOOKUP('Изм. показателей к 1 кв 2018'!A76,'Рейтинг 1 кв 2018'!A:O,6,0)</f>
        <v>-4.4638397997287638E-2</v>
      </c>
      <c r="G76" s="21">
        <f>VLOOKUP(A76,'Рейтинг места '!A:O,12,0)-VLOOKUP('Изм. показателей к 1 кв 2018'!A76,'Рейтинг 1 кв 2018'!A:O,7,0)</f>
        <v>1.7175381084075347E-2</v>
      </c>
      <c r="H76" t="s">
        <v>115</v>
      </c>
    </row>
    <row r="77" spans="1:8" x14ac:dyDescent="0.25">
      <c r="A77" s="14" t="s">
        <v>75</v>
      </c>
      <c r="B77" s="16">
        <f>VLOOKUP(A77,'Рейтинг места '!A:O,2,0)-VLOOKUP('Изм. показателей к 1 кв 2018'!A77,'Рейтинг 1 кв 2018'!A:O,2,0)</f>
        <v>1.0686823708004618E-2</v>
      </c>
      <c r="C77" s="17">
        <f>VLOOKUP(A77,'Рейтинг места '!A:O,4,0)-VLOOKUP('Изм. показателей к 1 кв 2018'!A77,'Рейтинг 1 кв 2018'!A:O,3,0)</f>
        <v>6443.7949896520076</v>
      </c>
      <c r="D77" s="18">
        <f>VLOOKUP(A77,'Рейтинг места '!A:O,6,0)-VLOOKUP('Изм. показателей к 1 кв 2018'!A77,'Рейтинг 1 кв 2018'!A:O,4,0)</f>
        <v>-4.7417626875259619E-2</v>
      </c>
      <c r="E77" s="19">
        <f>VLOOKUP(A77,'Рейтинг места '!A:O,8,0)-VLOOKUP('Изм. показателей к 1 кв 2018'!A77,'Рейтинг 1 кв 2018'!A:O,5,0)</f>
        <v>0.3384607942629223</v>
      </c>
      <c r="F77" s="18">
        <f>VLOOKUP(A77,'Рейтинг места '!A:O,10,0)-VLOOKUP('Изм. показателей к 1 кв 2018'!A77,'Рейтинг 1 кв 2018'!A:O,6,0)</f>
        <v>-3.296764789984568E-3</v>
      </c>
      <c r="G77" s="21">
        <f>VLOOKUP(A77,'Рейтинг места '!A:O,12,0)-VLOOKUP('Изм. показателей к 1 кв 2018'!A77,'Рейтинг 1 кв 2018'!A:O,7,0)</f>
        <v>0.2442935238116094</v>
      </c>
      <c r="H77" t="s">
        <v>113</v>
      </c>
    </row>
    <row r="78" spans="1:8" x14ac:dyDescent="0.25">
      <c r="A78" s="14" t="s">
        <v>76</v>
      </c>
      <c r="B78" s="16">
        <f>VLOOKUP(A78,'Рейтинг места '!A:O,2,0)-VLOOKUP('Изм. показателей к 1 кв 2018'!A78,'Рейтинг 1 кв 2018'!A:O,2,0)</f>
        <v>7.3320176060348921E-3</v>
      </c>
      <c r="C78" s="17">
        <f>VLOOKUP(A78,'Рейтинг места '!A:O,4,0)-VLOOKUP('Изм. показателей к 1 кв 2018'!A78,'Рейтинг 1 кв 2018'!A:O,3,0)</f>
        <v>5592.4826746782783</v>
      </c>
      <c r="D78" s="18">
        <f>VLOOKUP(A78,'Рейтинг места '!A:O,6,0)-VLOOKUP('Изм. показателей к 1 кв 2018'!A78,'Рейтинг 1 кв 2018'!A:O,4,0)</f>
        <v>-4.099759869895666E-2</v>
      </c>
      <c r="E78" s="19">
        <f>VLOOKUP(A78,'Рейтинг места '!A:O,8,0)-VLOOKUP('Изм. показателей к 1 кв 2018'!A78,'Рейтинг 1 кв 2018'!A:O,5,0)</f>
        <v>-0.1154745074934489</v>
      </c>
      <c r="F78" s="18">
        <f>VLOOKUP(A78,'Рейтинг места '!A:O,10,0)-VLOOKUP('Изм. показателей к 1 кв 2018'!A78,'Рейтинг 1 кв 2018'!A:O,6,0)</f>
        <v>2.5884946789029462E-2</v>
      </c>
      <c r="G78" s="21">
        <f>VLOOKUP(A78,'Рейтинг места '!A:O,12,0)-VLOOKUP('Изм. показателей к 1 кв 2018'!A78,'Рейтинг 1 кв 2018'!A:O,7,0)</f>
        <v>0.2696307334613216</v>
      </c>
      <c r="H78" t="s">
        <v>114</v>
      </c>
    </row>
    <row r="79" spans="1:8" x14ac:dyDescent="0.25">
      <c r="A79" s="14" t="s">
        <v>77</v>
      </c>
      <c r="B79" s="16">
        <f>VLOOKUP(A79,'Рейтинг места '!A:O,2,0)-VLOOKUP('Изм. показателей к 1 кв 2018'!A79,'Рейтинг 1 кв 2018'!A:O,2,0)</f>
        <v>1.7470564233524263E-2</v>
      </c>
      <c r="C79" s="17">
        <f>VLOOKUP(A79,'Рейтинг места '!A:O,4,0)-VLOOKUP('Изм. показателей к 1 кв 2018'!A79,'Рейтинг 1 кв 2018'!A:O,3,0)</f>
        <v>747.10661844107381</v>
      </c>
      <c r="D79" s="18">
        <f>VLOOKUP(A79,'Рейтинг места '!A:O,6,0)-VLOOKUP('Изм. показателей к 1 кв 2018'!A79,'Рейтинг 1 кв 2018'!A:O,4,0)</f>
        <v>-2.3344225148486941E-2</v>
      </c>
      <c r="E79" s="19">
        <f>VLOOKUP(A79,'Рейтинг места '!A:O,8,0)-VLOOKUP('Изм. показателей к 1 кв 2018'!A79,'Рейтинг 1 кв 2018'!A:O,5,0)</f>
        <v>-1.1749721968293825E-2</v>
      </c>
      <c r="F79" s="18">
        <f>VLOOKUP(A79,'Рейтинг места '!A:O,10,0)-VLOOKUP('Изм. показателей к 1 кв 2018'!A79,'Рейтинг 1 кв 2018'!A:O,6,0)</f>
        <v>5.5858067767896522E-2</v>
      </c>
      <c r="G79" s="21">
        <f>VLOOKUP(A79,'Рейтинг места '!A:O,12,0)-VLOOKUP('Изм. показателей к 1 кв 2018'!A79,'Рейтинг 1 кв 2018'!A:O,7,0)</f>
        <v>0.4231008501787894</v>
      </c>
      <c r="H79" t="s">
        <v>114</v>
      </c>
    </row>
    <row r="80" spans="1:8" x14ac:dyDescent="0.25">
      <c r="A80" s="14" t="s">
        <v>78</v>
      </c>
      <c r="B80" s="16">
        <f>VLOOKUP(A80,'Рейтинг места '!A:O,2,0)-VLOOKUP('Изм. показателей к 1 кв 2018'!A80,'Рейтинг 1 кв 2018'!A:O,2,0)</f>
        <v>-6.9242165536701206E-3</v>
      </c>
      <c r="C80" s="17">
        <f>VLOOKUP(A80,'Рейтинг места '!A:O,4,0)-VLOOKUP('Изм. показателей к 1 кв 2018'!A80,'Рейтинг 1 кв 2018'!A:O,3,0)</f>
        <v>1218.6497731662239</v>
      </c>
      <c r="D80" s="18">
        <f>VLOOKUP(A80,'Рейтинг места '!A:O,6,0)-VLOOKUP('Изм. показателей к 1 кв 2018'!A80,'Рейтинг 1 кв 2018'!A:O,4,0)</f>
        <v>-1.371246801992422E-2</v>
      </c>
      <c r="E80" s="19">
        <f>VLOOKUP(A80,'Рейтинг места '!A:O,8,0)-VLOOKUP('Изм. показателей к 1 кв 2018'!A80,'Рейтинг 1 кв 2018'!A:O,5,0)</f>
        <v>0.89898009132189394</v>
      </c>
      <c r="F80" s="18">
        <f>VLOOKUP(A80,'Рейтинг места '!A:O,10,0)-VLOOKUP('Изм. показателей к 1 кв 2018'!A80,'Рейтинг 1 кв 2018'!A:O,6,0)</f>
        <v>-3.6758399026779742E-2</v>
      </c>
      <c r="G80" s="21">
        <f>VLOOKUP(A80,'Рейтинг места '!A:O,12,0)-VLOOKUP('Изм. показателей к 1 кв 2018'!A80,'Рейтинг 1 кв 2018'!A:O,7,0)</f>
        <v>-5.1146271689536116E-2</v>
      </c>
      <c r="H80" t="s">
        <v>99</v>
      </c>
    </row>
    <row r="81" spans="1:8" x14ac:dyDescent="0.25">
      <c r="A81" s="14" t="s">
        <v>79</v>
      </c>
      <c r="B81" s="16">
        <f>VLOOKUP(A81,'Рейтинг места '!A:O,2,0)-VLOOKUP('Изм. показателей к 1 кв 2018'!A81,'Рейтинг 1 кв 2018'!A:O,2,0)</f>
        <v>-6.5354350882897011E-3</v>
      </c>
      <c r="C81" s="17">
        <f>VLOOKUP(A81,'Рейтинг места '!A:O,4,0)-VLOOKUP('Изм. показателей к 1 кв 2018'!A81,'Рейтинг 1 кв 2018'!A:O,3,0)</f>
        <v>8428.6280037403194</v>
      </c>
      <c r="D81" s="18">
        <f>VLOOKUP(A81,'Рейтинг места '!A:O,6,0)-VLOOKUP('Изм. показателей к 1 кв 2018'!A81,'Рейтинг 1 кв 2018'!A:O,4,0)</f>
        <v>-2.132956820456821E-2</v>
      </c>
      <c r="E81" s="19">
        <f>VLOOKUP(A81,'Рейтинг места '!A:O,8,0)-VLOOKUP('Изм. показателей к 1 кв 2018'!A81,'Рейтинг 1 кв 2018'!A:O,5,0)</f>
        <v>6.4114899548486148E-2</v>
      </c>
      <c r="F81" s="18">
        <f>VLOOKUP(A81,'Рейтинг места '!A:O,10,0)-VLOOKUP('Изм. показателей к 1 кв 2018'!A81,'Рейтинг 1 кв 2018'!A:O,6,0)</f>
        <v>-8.661788325227171E-2</v>
      </c>
      <c r="G81" s="21">
        <f>VLOOKUP(A81,'Рейтинг места '!A:O,12,0)-VLOOKUP('Изм. показателей к 1 кв 2018'!A81,'Рейтинг 1 кв 2018'!A:O,7,0)</f>
        <v>6.0960353287000002E-2</v>
      </c>
      <c r="H81" t="s">
        <v>115</v>
      </c>
    </row>
    <row r="82" spans="1:8" ht="30" x14ac:dyDescent="0.25">
      <c r="A82" s="14" t="s">
        <v>80</v>
      </c>
      <c r="B82" s="16">
        <f>VLOOKUP(A82,'Рейтинг места '!A:O,2,0)-VLOOKUP('Изм. показателей к 1 кв 2018'!A82,'Рейтинг 1 кв 2018'!A:O,2,0)</f>
        <v>7.3457809293498641E-3</v>
      </c>
      <c r="C82" s="17">
        <f>VLOOKUP(A82,'Рейтинг места '!A:O,4,0)-VLOOKUP('Изм. показателей к 1 кв 2018'!A82,'Рейтинг 1 кв 2018'!A:O,3,0)</f>
        <v>444.51551422355988</v>
      </c>
      <c r="D82" s="18">
        <f>VLOOKUP(A82,'Рейтинг места '!A:O,6,0)-VLOOKUP('Изм. показателей к 1 кв 2018'!A82,'Рейтинг 1 кв 2018'!A:O,4,0)</f>
        <v>0</v>
      </c>
      <c r="E82" s="19">
        <f>VLOOKUP(A82,'Рейтинг места '!A:O,8,0)-VLOOKUP('Изм. показателей к 1 кв 2018'!A82,'Рейтинг 1 кв 2018'!A:O,5,0)</f>
        <v>0</v>
      </c>
      <c r="F82" s="18">
        <f>VLOOKUP(A82,'Рейтинг места '!A:O,10,0)-VLOOKUP('Изм. показателей к 1 кв 2018'!A82,'Рейтинг 1 кв 2018'!A:O,6,0)</f>
        <v>4.2934752156060352E-2</v>
      </c>
      <c r="G82" s="21">
        <f>VLOOKUP(A82,'Рейтинг места '!A:O,12,0)-VLOOKUP('Изм. показателей к 1 кв 2018'!A82,'Рейтинг 1 кв 2018'!A:O,7,0)</f>
        <v>0.1300017114634876</v>
      </c>
      <c r="H82" t="s">
        <v>113</v>
      </c>
    </row>
    <row r="83" spans="1:8" x14ac:dyDescent="0.25">
      <c r="A83" s="14" t="s">
        <v>81</v>
      </c>
      <c r="B83" s="16">
        <f>VLOOKUP(A83,'Рейтинг места '!A:O,2,0)-VLOOKUP('Изм. показателей к 1 кв 2018'!A83,'Рейтинг 1 кв 2018'!A:O,2,0)</f>
        <v>1.1800652990745966E-2</v>
      </c>
      <c r="C83" s="17">
        <f>VLOOKUP(A83,'Рейтинг места '!A:O,4,0)-VLOOKUP('Изм. показателей к 1 кв 2018'!A83,'Рейтинг 1 кв 2018'!A:O,3,0)</f>
        <v>-6555.0590274123388</v>
      </c>
      <c r="D83" s="18">
        <f>VLOOKUP(A83,'Рейтинг места '!A:O,6,0)-VLOOKUP('Изм. показателей к 1 кв 2018'!A83,'Рейтинг 1 кв 2018'!A:O,4,0)</f>
        <v>-4.7510605520265953E-2</v>
      </c>
      <c r="E83" s="19">
        <f>VLOOKUP(A83,'Рейтинг места '!A:O,8,0)-VLOOKUP('Изм. показателей к 1 кв 2018'!A83,'Рейтинг 1 кв 2018'!A:O,5,0)</f>
        <v>1.166498150676798E-2</v>
      </c>
      <c r="F83" s="18">
        <f>VLOOKUP(A83,'Рейтинг места '!A:O,10,0)-VLOOKUP('Изм. показателей к 1 кв 2018'!A83,'Рейтинг 1 кв 2018'!A:O,6,0)</f>
        <v>2.8482713494727557E-2</v>
      </c>
      <c r="G83" s="21">
        <f>VLOOKUP(A83,'Рейтинг места '!A:O,12,0)-VLOOKUP('Изм. показателей к 1 кв 2018'!A83,'Рейтинг 1 кв 2018'!A:O,7,0)</f>
        <v>0.10533038943972817</v>
      </c>
      <c r="H83" t="s">
        <v>113</v>
      </c>
    </row>
    <row r="84" spans="1:8" x14ac:dyDescent="0.25">
      <c r="A84" s="14" t="s">
        <v>82</v>
      </c>
      <c r="B84" s="16">
        <f>VLOOKUP(A84,'Рейтинг места '!A:O,2,0)-VLOOKUP('Изм. показателей к 1 кв 2018'!A84,'Рейтинг 1 кв 2018'!A:O,2,0)</f>
        <v>7.0796039934961294E-3</v>
      </c>
      <c r="C84" s="17">
        <f>VLOOKUP(A84,'Рейтинг места '!A:O,4,0)-VLOOKUP('Изм. показателей к 1 кв 2018'!A84,'Рейтинг 1 кв 2018'!A:O,3,0)</f>
        <v>15788.869445253411</v>
      </c>
      <c r="D84" s="18">
        <f>VLOOKUP(A84,'Рейтинг места '!A:O,6,0)-VLOOKUP('Изм. показателей к 1 кв 2018'!A84,'Рейтинг 1 кв 2018'!A:O,4,0)</f>
        <v>5.2597912365888455E-3</v>
      </c>
      <c r="E84" s="19">
        <f>VLOOKUP(A84,'Рейтинг места '!A:O,8,0)-VLOOKUP('Изм. показателей к 1 кв 2018'!A84,'Рейтинг 1 кв 2018'!A:O,5,0)</f>
        <v>1.0483694143568423E-2</v>
      </c>
      <c r="F84" s="18">
        <f>VLOOKUP(A84,'Рейтинг места '!A:O,10,0)-VLOOKUP('Изм. показателей к 1 кв 2018'!A84,'Рейтинг 1 кв 2018'!A:O,6,0)</f>
        <v>4.7035603288556591E-2</v>
      </c>
      <c r="G84" s="21">
        <f>VLOOKUP(A84,'Рейтинг места '!A:O,12,0)-VLOOKUP('Изм. показателей к 1 кв 2018'!A84,'Рейтинг 1 кв 2018'!A:O,7,0)</f>
        <v>0.80785531685442069</v>
      </c>
      <c r="H84" t="s">
        <v>110</v>
      </c>
    </row>
    <row r="85" spans="1:8" x14ac:dyDescent="0.25">
      <c r="A85" s="14" t="s">
        <v>91</v>
      </c>
      <c r="B85" s="16">
        <f>VLOOKUP(A85,'Рейтинг места '!A:O,2,0)-VLOOKUP('Изм. показателей к 1 кв 2018'!A85,'Рейтинг 1 кв 2018'!A:O,2,0)</f>
        <v>1.4270070749674971E-2</v>
      </c>
      <c r="C85" s="17">
        <f>VLOOKUP(A85,'Рейтинг места '!A:O,4,0)-VLOOKUP('Изм. показателей к 1 кв 2018'!A85,'Рейтинг 1 кв 2018'!A:O,3,0)</f>
        <v>7003.3450457646686</v>
      </c>
      <c r="D85" s="18">
        <f>VLOOKUP(A85,'Рейтинг места '!A:O,6,0)-VLOOKUP('Изм. показателей к 1 кв 2018'!A85,'Рейтинг 1 кв 2018'!A:O,4,0)</f>
        <v>-3.0349861705820595E-2</v>
      </c>
      <c r="E85" s="19">
        <f>VLOOKUP(A85,'Рейтинг места '!A:O,8,0)-VLOOKUP('Изм. показателей к 1 кв 2018'!A85,'Рейтинг 1 кв 2018'!A:O,5,0)</f>
        <v>0.15434072003781241</v>
      </c>
      <c r="F85" s="18">
        <f>VLOOKUP(A85,'Рейтинг места '!A:O,10,0)-VLOOKUP('Изм. показателей к 1 кв 2018'!A85,'Рейтинг 1 кв 2018'!A:O,6,0)</f>
        <v>3.6968068044755581E-2</v>
      </c>
      <c r="G85" s="21">
        <f>VLOOKUP(A85,'Рейтинг места '!A:O,12,0)-VLOOKUP('Изм. показателей к 1 кв 2018'!A85,'Рейтинг 1 кв 2018'!A:O,7,0)</f>
        <v>0.34574546594561673</v>
      </c>
      <c r="H85" t="s">
        <v>114</v>
      </c>
    </row>
    <row r="86" spans="1:8" x14ac:dyDescent="0.25">
      <c r="A86" s="14" t="s">
        <v>84</v>
      </c>
      <c r="B86" s="16">
        <f>VLOOKUP(A86,'Рейтинг места '!A:O,2,0)-VLOOKUP('Изм. показателей к 1 кв 2018'!A86,'Рейтинг 1 кв 2018'!A:O,2,0)</f>
        <v>1.5719481830803322E-3</v>
      </c>
      <c r="C86" s="17">
        <f>VLOOKUP(A86,'Рейтинг места '!A:O,4,0)-VLOOKUP('Изм. показателей к 1 кв 2018'!A86,'Рейтинг 1 кв 2018'!A:O,3,0)</f>
        <v>-6621.7716561580455</v>
      </c>
      <c r="D86" s="18">
        <f>VLOOKUP(A86,'Рейтинг места '!A:O,6,0)-VLOOKUP('Изм. показателей к 1 кв 2018'!A86,'Рейтинг 1 кв 2018'!A:O,4,0)</f>
        <v>-6.1058344640434192E-2</v>
      </c>
      <c r="E86" s="19">
        <f>VLOOKUP(A86,'Рейтинг места '!A:O,8,0)-VLOOKUP('Изм. показателей к 1 кв 2018'!A86,'Рейтинг 1 кв 2018'!A:O,5,0)</f>
        <v>-0.16006286483830534</v>
      </c>
      <c r="F86" s="18">
        <f>VLOOKUP(A86,'Рейтинг места '!A:O,10,0)-VLOOKUP('Изм. показателей к 1 кв 2018'!A86,'Рейтинг 1 кв 2018'!A:O,6,0)</f>
        <v>-0.23250435586188306</v>
      </c>
      <c r="G86" s="21">
        <f>VLOOKUP(A86,'Рейтинг места '!A:O,12,0)-VLOOKUP('Изм. показателей к 1 кв 2018'!A86,'Рейтинг 1 кв 2018'!A:O,7,0)</f>
        <v>7.8508992725517701E-2</v>
      </c>
      <c r="H86" t="s">
        <v>99</v>
      </c>
    </row>
    <row r="87" spans="1:8" x14ac:dyDescent="0.25">
      <c r="A87" s="14" t="s">
        <v>85</v>
      </c>
      <c r="B87" s="16">
        <f>VLOOKUP(A87,'Рейтинг места '!A:O,2,0)-VLOOKUP('Изм. показателей к 1 кв 2018'!A87,'Рейтинг 1 кв 2018'!A:O,2,0)</f>
        <v>5.5629126643120183E-3</v>
      </c>
      <c r="C87" s="17">
        <f>VLOOKUP(A87,'Рейтинг места '!A:O,4,0)-VLOOKUP('Изм. показателей к 1 кв 2018'!A87,'Рейтинг 1 кв 2018'!A:O,3,0)</f>
        <v>1259.7620367614581</v>
      </c>
      <c r="D87" s="18">
        <f>VLOOKUP(A87,'Рейтинг места '!A:O,6,0)-VLOOKUP('Изм. показателей к 1 кв 2018'!A87,'Рейтинг 1 кв 2018'!A:O,4,0)</f>
        <v>0</v>
      </c>
      <c r="E87" s="19">
        <f>VLOOKUP(A87,'Рейтинг места '!A:O,8,0)-VLOOKUP('Изм. показателей к 1 кв 2018'!A87,'Рейтинг 1 кв 2018'!A:O,5,0)</f>
        <v>0</v>
      </c>
      <c r="F87" s="18">
        <f>VLOOKUP(A87,'Рейтинг места '!A:O,10,0)-VLOOKUP('Изм. показателей к 1 кв 2018'!A87,'Рейтинг 1 кв 2018'!A:O,6,0)</f>
        <v>2.6111635518348005E-2</v>
      </c>
      <c r="G87" s="21">
        <f>VLOOKUP(A87,'Рейтинг места '!A:O,12,0)-VLOOKUP('Изм. показателей к 1 кв 2018'!A87,'Рейтинг 1 кв 2018'!A:O,7,0)</f>
        <v>0.10052923334722463</v>
      </c>
      <c r="H87" t="s">
        <v>113</v>
      </c>
    </row>
    <row r="88" spans="1:8" x14ac:dyDescent="0.25">
      <c r="A88" s="14" t="s">
        <v>86</v>
      </c>
      <c r="B88" s="16">
        <f>VLOOKUP(A88,'Рейтинг места '!A:O,2,0)-VLOOKUP('Изм. показателей к 1 кв 2018'!A88,'Рейтинг 1 кв 2018'!A:O,2,0)</f>
        <v>7.8472913903268465E-3</v>
      </c>
      <c r="C88" s="17">
        <f>VLOOKUP(A88,'Рейтинг места '!A:O,4,0)-VLOOKUP('Изм. показателей к 1 кв 2018'!A88,'Рейтинг 1 кв 2018'!A:O,3,0)</f>
        <v>2110.8068921411177</v>
      </c>
      <c r="D88" s="18">
        <f>VLOOKUP(A88,'Рейтинг места '!A:O,6,0)-VLOOKUP('Изм. показателей к 1 кв 2018'!A88,'Рейтинг 1 кв 2018'!A:O,4,0)</f>
        <v>-5.809877921902222E-2</v>
      </c>
      <c r="E88" s="19">
        <f>VLOOKUP(A88,'Рейтинг места '!A:O,8,0)-VLOOKUP('Изм. показателей к 1 кв 2018'!A88,'Рейтинг 1 кв 2018'!A:O,5,0)</f>
        <v>-0.11157830187666917</v>
      </c>
      <c r="F88" s="18">
        <f>VLOOKUP(A88,'Рейтинг места '!A:O,10,0)-VLOOKUP('Изм. показателей к 1 кв 2018'!A88,'Рейтинг 1 кв 2018'!A:O,6,0)</f>
        <v>-1.484565438621719E-2</v>
      </c>
      <c r="G88" s="21">
        <f>VLOOKUP(A88,'Рейтинг места '!A:O,12,0)-VLOOKUP('Изм. показателей к 1 кв 2018'!A88,'Рейтинг 1 кв 2018'!A:O,7,0)</f>
        <v>0.19083895927230765</v>
      </c>
      <c r="H88" t="s">
        <v>112</v>
      </c>
    </row>
  </sheetData>
  <autoFilter ref="A1:H1"/>
  <conditionalFormatting sqref="B2:B88 D2:E88 G2:G8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88"/>
  <sheetViews>
    <sheetView workbookViewId="0">
      <pane ySplit="1" topLeftCell="A2" activePane="bottomLeft" state="frozen"/>
      <selection pane="bottomLeft" activeCell="B11" sqref="B11"/>
    </sheetView>
  </sheetViews>
  <sheetFormatPr defaultRowHeight="15" x14ac:dyDescent="0.25"/>
  <cols>
    <col min="1" max="1" width="28" customWidth="1"/>
    <col min="2" max="2" width="12.5703125" customWidth="1"/>
    <col min="3" max="3" width="15.5703125" customWidth="1"/>
    <col min="4" max="4" width="13.140625" customWidth="1"/>
    <col min="5" max="6" width="14.140625" customWidth="1"/>
    <col min="7" max="7" width="14" customWidth="1"/>
    <col min="8" max="8" width="13.5703125" customWidth="1"/>
    <col min="9" max="9" width="10.28515625" customWidth="1"/>
    <col min="10" max="10" width="39.85546875" customWidth="1"/>
    <col min="11" max="11" width="23.28515625" customWidth="1"/>
  </cols>
  <sheetData>
    <row r="1" spans="1:11" ht="90" x14ac:dyDescent="0.25">
      <c r="A1" s="14" t="s">
        <v>0</v>
      </c>
      <c r="B1" s="10" t="s">
        <v>89</v>
      </c>
      <c r="C1" s="10" t="s">
        <v>87</v>
      </c>
      <c r="D1" s="24" t="s">
        <v>95</v>
      </c>
      <c r="E1" s="24" t="s">
        <v>90</v>
      </c>
      <c r="F1" s="10" t="s">
        <v>97</v>
      </c>
      <c r="G1" s="10" t="s">
        <v>98</v>
      </c>
      <c r="H1" s="15" t="s">
        <v>94</v>
      </c>
      <c r="I1" s="7" t="s">
        <v>96</v>
      </c>
    </row>
    <row r="2" spans="1:11" x14ac:dyDescent="0.25">
      <c r="A2" s="14" t="s">
        <v>88</v>
      </c>
      <c r="B2" s="16">
        <f>VLOOKUP(A2,'[1]Исходные данные'!$A:$BF,'[1]Исходные данные'!$P$3,0)</f>
        <v>5.716438473073969E-2</v>
      </c>
      <c r="C2" s="17">
        <f>VLOOKUP(A2,'[1]Исходные данные'!$A:$BF,'[1]Исходные данные'!$O$3,0)</f>
        <v>69360.45022599111</v>
      </c>
      <c r="D2" s="18">
        <f>VLOOKUP(A2,'[1]Исходные данные'!$A:$BF,'[1]Исходные данные'!$AQ$3,0)</f>
        <v>0.13015083776392714</v>
      </c>
      <c r="E2" s="19">
        <f>VLOOKUP(A2,'[1]Исходные данные'!$A:$BF,'[1]Исходные данные'!$AU$3,0)</f>
        <v>1.2337392719868623</v>
      </c>
      <c r="F2" s="18">
        <f>VLOOKUP(A2,'[1]Исходные данные'!$A:$BF,'[1]Исходные данные'!$BC$3,0)</f>
        <v>-8.2038174344856822E-3</v>
      </c>
      <c r="G2" s="21">
        <f>VLOOKUP(A2,'[1]Исходные данные'!$A:$BF,'[1]Исходные данные'!$AY$3,0)+100%</f>
        <v>0.88428948466121438</v>
      </c>
      <c r="H2" s="15"/>
      <c r="I2" s="13"/>
      <c r="K2" t="s">
        <v>193</v>
      </c>
    </row>
    <row r="3" spans="1:11" x14ac:dyDescent="0.25">
      <c r="A3" s="14" t="s">
        <v>55</v>
      </c>
      <c r="B3" s="16">
        <f>VLOOKUP(A3,'[1]Исходные данные'!$A:$BF,'[1]Исходные данные'!$P$3,0)</f>
        <v>5.4666941441298626E-2</v>
      </c>
      <c r="C3" s="17">
        <f>VLOOKUP(A3,'[1]Исходные данные'!$A:$BF,'[1]Исходные данные'!$O$3,0)</f>
        <v>95054.01687545309</v>
      </c>
      <c r="D3" s="18">
        <f>VLOOKUP(A3,'[1]Исходные данные'!$A:$BF,'[1]Исходные данные'!$AQ$3,0)</f>
        <v>0.16947881514810648</v>
      </c>
      <c r="E3" s="19">
        <f>VLOOKUP(A3,'[1]Исходные данные'!$A:$BF,'[1]Исходные данные'!$AU$3,0)</f>
        <v>1.6774440129777799</v>
      </c>
      <c r="F3" s="18">
        <f>VLOOKUP(A3,'[1]Исходные данные'!$A:$BF,'[1]Исходные данные'!$BC$3,0)</f>
        <v>7.0457609760769785E-2</v>
      </c>
      <c r="G3" s="21">
        <f>VLOOKUP(A3,'[1]Исходные данные'!$A:$BF,'[1]Исходные данные'!$AY$3,0)+100%</f>
        <v>1.3800269896248738</v>
      </c>
      <c r="H3" s="20">
        <f>VLOOKUP(A3,'[1]Исходные данные'!$A:$BF,'[1]Исходные данные'!$BF$3,0)</f>
        <v>417</v>
      </c>
      <c r="I3" s="23">
        <f t="shared" ref="I3:I34" si="0">RANK(H3,$H$3:$H$88,)</f>
        <v>1</v>
      </c>
      <c r="J3" t="s">
        <v>99</v>
      </c>
      <c r="K3">
        <f>VLOOKUP(A3,'[1]Исходные данные'!A:BK,63,0)</f>
        <v>0</v>
      </c>
    </row>
    <row r="4" spans="1:11" x14ac:dyDescent="0.25">
      <c r="A4" s="14" t="s">
        <v>66</v>
      </c>
      <c r="B4" s="16">
        <f>VLOOKUP(A4,'[1]Исходные данные'!$A:$BF,'[1]Исходные данные'!$P$3,0)</f>
        <v>5.1871306631648066E-2</v>
      </c>
      <c r="C4" s="17">
        <f>VLOOKUP(A4,'[1]Исходные данные'!$A:$BF,'[1]Исходные данные'!$O$3,0)</f>
        <v>153526.15024472584</v>
      </c>
      <c r="D4" s="18">
        <f>VLOOKUP(A4,'[1]Исходные данные'!$A:$BF,'[1]Исходные данные'!$AQ$3,0)</f>
        <v>0.19696969696969696</v>
      </c>
      <c r="E4" s="19">
        <f>VLOOKUP(A4,'[1]Исходные данные'!$A:$BF,'[1]Исходные данные'!$AU$3,0)</f>
        <v>1.9085184274688272</v>
      </c>
      <c r="F4" s="18">
        <f>VLOOKUP(A4,'[1]Исходные данные'!$A:$BF,'[1]Исходные данные'!$BC$3,0)</f>
        <v>9.1946046753697361E-3</v>
      </c>
      <c r="G4" s="21">
        <f>VLOOKUP(A4,'[1]Исходные данные'!$A:$BF,'[1]Исходные данные'!$AY$3,0)+100%</f>
        <v>2.2519014846735619</v>
      </c>
      <c r="H4" s="20">
        <f>VLOOKUP(A4,'[1]Исходные данные'!$A:$BF,'[1]Исходные данные'!$BF$3,0)</f>
        <v>406</v>
      </c>
      <c r="I4" s="23">
        <f t="shared" si="0"/>
        <v>2</v>
      </c>
      <c r="J4" t="s">
        <v>110</v>
      </c>
      <c r="K4">
        <f>VLOOKUP(A4,'[1]Исходные данные'!A:BK,63,0)</f>
        <v>0</v>
      </c>
    </row>
    <row r="5" spans="1:11" x14ac:dyDescent="0.25">
      <c r="A5" s="14" t="s">
        <v>39</v>
      </c>
      <c r="B5" s="16">
        <f>VLOOKUP(A5,'[1]Исходные данные'!$A:$BF,'[1]Исходные данные'!$P$3,0)</f>
        <v>5.4140674183025241E-2</v>
      </c>
      <c r="C5" s="17">
        <f>VLOOKUP(A5,'[1]Исходные данные'!$A:$BF,'[1]Исходные данные'!$O$3,0)</f>
        <v>100978.46106765329</v>
      </c>
      <c r="D5" s="18">
        <f>VLOOKUP(A5,'[1]Исходные данные'!$A:$BF,'[1]Исходные данные'!$AQ$3,0)</f>
        <v>0.45953742598309627</v>
      </c>
      <c r="E5" s="19">
        <f>VLOOKUP(A5,'[1]Исходные данные'!$A:$BF,'[1]Исходные данные'!$AU$3,0)</f>
        <v>1.530302628981099</v>
      </c>
      <c r="F5" s="18">
        <f>VLOOKUP(A5,'[1]Исходные данные'!$A:$BF,'[1]Исходные данные'!$BC$3,0)</f>
        <v>-1.7025115683478361E-2</v>
      </c>
      <c r="G5" s="21">
        <f>VLOOKUP(A5,'[1]Исходные данные'!$A:$BF,'[1]Исходные данные'!$AY$3,0)+100%</f>
        <v>1.456686860819379</v>
      </c>
      <c r="H5" s="20">
        <f>VLOOKUP(A5,'[1]Исходные данные'!$A:$BF,'[1]Исходные данные'!$BF$3,0)</f>
        <v>380</v>
      </c>
      <c r="I5" s="23">
        <f t="shared" si="0"/>
        <v>3</v>
      </c>
      <c r="J5" t="s">
        <v>112</v>
      </c>
      <c r="K5">
        <f>VLOOKUP(A5,'[1]Исходные данные'!A:BK,63,0)</f>
        <v>0</v>
      </c>
    </row>
    <row r="6" spans="1:11" x14ac:dyDescent="0.25">
      <c r="A6" s="14" t="s">
        <v>49</v>
      </c>
      <c r="B6" s="16">
        <f>VLOOKUP(A6,'[1]Исходные данные'!$A:$BF,'[1]Исходные данные'!$P$3,0)</f>
        <v>7.2641583949869679E-2</v>
      </c>
      <c r="C6" s="17">
        <f>VLOOKUP(A6,'[1]Исходные данные'!$A:$BF,'[1]Исходные данные'!$O$3,0)</f>
        <v>66907.846805001827</v>
      </c>
      <c r="D6" s="18">
        <f>VLOOKUP(A6,'[1]Исходные данные'!$A:$BF,'[1]Исходные данные'!$AQ$3,0)</f>
        <v>6.3946736858403658E-2</v>
      </c>
      <c r="E6" s="18">
        <f>VLOOKUP(A6,'[1]Исходные данные'!$A:$BF,'[1]Исходные данные'!$AU$3,0)</f>
        <v>1.7280127668374099</v>
      </c>
      <c r="F6" s="18">
        <f>VLOOKUP(A6,'[1]Исходные данные'!$A:$BF,'[1]Исходные данные'!$BC$3,0)</f>
        <v>6.1583505256525874E-2</v>
      </c>
      <c r="G6" s="21">
        <f>VLOOKUP(A6,'[1]Исходные данные'!$A:$BF,'[1]Исходные данные'!$AY$3,0)+100%</f>
        <v>1.095663948811882</v>
      </c>
      <c r="H6" s="20">
        <f>VLOOKUP(A6,'[1]Исходные данные'!$A:$BF,'[1]Исходные данные'!$BF$3,0)</f>
        <v>380</v>
      </c>
      <c r="I6" s="23">
        <f t="shared" si="0"/>
        <v>3</v>
      </c>
      <c r="J6" t="s">
        <v>115</v>
      </c>
      <c r="K6" t="str">
        <f>VLOOKUP(A6,'[1]Исходные данные'!A:BK,63,0)</f>
        <v>*</v>
      </c>
    </row>
    <row r="7" spans="1:11" x14ac:dyDescent="0.25">
      <c r="A7" s="14" t="s">
        <v>34</v>
      </c>
      <c r="B7" s="16">
        <f>VLOOKUP(A7,'[1]Исходные данные'!$A:$BF,'[1]Исходные данные'!$P$3,0)</f>
        <v>6.7207709865584581E-2</v>
      </c>
      <c r="C7" s="17">
        <f>VLOOKUP(A7,'[1]Исходные данные'!$A:$BF,'[1]Исходные данные'!$O$3,0)</f>
        <v>64387.52155684567</v>
      </c>
      <c r="D7" s="18">
        <f>VLOOKUP(A7,'[1]Исходные данные'!$A:$BF,'[1]Исходные данные'!$AQ$3,0)</f>
        <v>0.13014869528755282</v>
      </c>
      <c r="E7" s="19">
        <f>VLOOKUP(A7,'[1]Исходные данные'!$A:$BF,'[1]Исходные данные'!$AU$3,0)</f>
        <v>1.6901117592825019</v>
      </c>
      <c r="F7" s="18">
        <f>VLOOKUP(A7,'[1]Исходные данные'!$A:$BF,'[1]Исходные данные'!$BC$3,0)</f>
        <v>4.7242289438792578E-2</v>
      </c>
      <c r="G7" s="21">
        <f>VLOOKUP(A7,'[1]Исходные данные'!$A:$BF,'[1]Исходные данные'!$AY$3,0)+100%</f>
        <v>1.0417018012747956</v>
      </c>
      <c r="H7" s="20">
        <f>VLOOKUP(A7,'[1]Исходные данные'!$A:$BF,'[1]Исходные данные'!$BF$3,0)</f>
        <v>379</v>
      </c>
      <c r="I7" s="23">
        <f t="shared" si="0"/>
        <v>5</v>
      </c>
      <c r="J7" t="s">
        <v>115</v>
      </c>
      <c r="K7" t="str">
        <f>VLOOKUP(A7,'[1]Исходные данные'!A:BK,63,0)</f>
        <v>*</v>
      </c>
    </row>
    <row r="8" spans="1:11" x14ac:dyDescent="0.25">
      <c r="A8" s="14" t="s">
        <v>13</v>
      </c>
      <c r="B8" s="16">
        <f>VLOOKUP(A8,'[1]Исходные данные'!$A:$BF,'[1]Исходные данные'!$P$3,0)</f>
        <v>6.2191988378540911E-2</v>
      </c>
      <c r="C8" s="17">
        <f>VLOOKUP(A8,'[1]Исходные данные'!$A:$BF,'[1]Исходные данные'!$O$3,0)</f>
        <v>80215.836707271112</v>
      </c>
      <c r="D8" s="18">
        <f>VLOOKUP(A8,'[1]Исходные данные'!$A:$BF,'[1]Исходные данные'!$AQ$3,0)</f>
        <v>0.43920529801324504</v>
      </c>
      <c r="E8" s="19">
        <f>VLOOKUP(A8,'[1]Исходные данные'!$A:$BF,'[1]Исходные данные'!$AU$3,0)</f>
        <v>1.69827417546207</v>
      </c>
      <c r="F8" s="18">
        <f>VLOOKUP(A8,'[1]Исходные данные'!$A:$BF,'[1]Исходные данные'!$BC$3,0)</f>
        <v>-0.1732059082246005</v>
      </c>
      <c r="G8" s="21">
        <f>VLOOKUP(A8,'[1]Исходные данные'!$A:$BF,'[1]Исходные данные'!$AY$3,0)+100%</f>
        <v>1.4868545569779756</v>
      </c>
      <c r="H8" s="20">
        <f>VLOOKUP(A8,'[1]Исходные данные'!$A:$BF,'[1]Исходные данные'!$BF$3,0)</f>
        <v>375</v>
      </c>
      <c r="I8" s="23">
        <f t="shared" si="0"/>
        <v>6</v>
      </c>
      <c r="J8" t="s">
        <v>109</v>
      </c>
      <c r="K8" t="str">
        <f>VLOOKUP(A8,'[1]Исходные данные'!A:BK,63,0)</f>
        <v>*</v>
      </c>
    </row>
    <row r="9" spans="1:11" x14ac:dyDescent="0.25">
      <c r="A9" s="14" t="s">
        <v>26</v>
      </c>
      <c r="B9" s="16">
        <f>VLOOKUP(A9,'[1]Исходные данные'!$A:$BF,'[1]Исходные данные'!$P$3,0)</f>
        <v>5.3427304762987383E-2</v>
      </c>
      <c r="C9" s="17">
        <f>VLOOKUP(A9,'[1]Исходные данные'!$A:$BF,'[1]Исходные данные'!$O$3,0)</f>
        <v>119922.16942553192</v>
      </c>
      <c r="D9" s="18">
        <f>VLOOKUP(A9,'[1]Исходные данные'!$A:$BF,'[1]Исходные данные'!$AQ$3,0)</f>
        <v>0.29983108108108109</v>
      </c>
      <c r="E9" s="19">
        <f>VLOOKUP(A9,'[1]Исходные данные'!$A:$BF,'[1]Исходные данные'!$AU$3,0)</f>
        <v>2.9377587847702378</v>
      </c>
      <c r="F9" s="18">
        <f>VLOOKUP(A9,'[1]Исходные данные'!$A:$BF,'[1]Исходные данные'!$BC$3,0)</f>
        <v>-0.17788043114413871</v>
      </c>
      <c r="G9" s="21">
        <f>VLOOKUP(A9,'[1]Исходные данные'!$A:$BF,'[1]Исходные данные'!$AY$3,0)+100%</f>
        <v>1.2611480252896905</v>
      </c>
      <c r="H9" s="20">
        <f>VLOOKUP(A9,'[1]Исходные данные'!$A:$BF,'[1]Исходные данные'!$BF$3,0)</f>
        <v>368</v>
      </c>
      <c r="I9" s="23">
        <f t="shared" si="0"/>
        <v>7</v>
      </c>
      <c r="J9" t="s">
        <v>99</v>
      </c>
      <c r="K9">
        <f>VLOOKUP(A9,'[1]Исходные данные'!A:BK,63,0)</f>
        <v>0</v>
      </c>
    </row>
    <row r="10" spans="1:11" x14ac:dyDescent="0.25">
      <c r="A10" s="14" t="s">
        <v>27</v>
      </c>
      <c r="B10" s="16">
        <f>VLOOKUP(A10,'[1]Исходные данные'!$A:$BF,'[1]Исходные данные'!$P$3,0)</f>
        <v>6.5262430939226526E-2</v>
      </c>
      <c r="C10" s="17">
        <f>VLOOKUP(A10,'[1]Исходные данные'!$A:$BF,'[1]Исходные данные'!$O$3,0)</f>
        <v>129924.84097001766</v>
      </c>
      <c r="D10" s="18">
        <f>VLOOKUP(A10,'[1]Исходные данные'!$A:$BF,'[1]Исходные данные'!$AQ$3,0)</f>
        <v>0.12607099143206854</v>
      </c>
      <c r="E10" s="19">
        <f>VLOOKUP(A10,'[1]Исходные данные'!$A:$BF,'[1]Исходные данные'!$AU$3,0)</f>
        <v>1.4231596160267643</v>
      </c>
      <c r="F10" s="18">
        <f>VLOOKUP(A10,'[1]Исходные данные'!$A:$BF,'[1]Исходные данные'!$BC$3,0)</f>
        <v>-0.11635078702216511</v>
      </c>
      <c r="G10" s="21">
        <f>VLOOKUP(A10,'[1]Исходные данные'!$A:$BF,'[1]Исходные данные'!$AY$3,0)+100%</f>
        <v>2.1834562411685066</v>
      </c>
      <c r="H10" s="20">
        <f>VLOOKUP(A10,'[1]Исходные данные'!$A:$BF,'[1]Исходные данные'!$BF$3,0)</f>
        <v>366</v>
      </c>
      <c r="I10" s="23">
        <f t="shared" si="0"/>
        <v>8</v>
      </c>
      <c r="J10" t="s">
        <v>110</v>
      </c>
      <c r="K10">
        <f>VLOOKUP(A10,'[1]Исходные данные'!A:BK,63,0)</f>
        <v>0</v>
      </c>
    </row>
    <row r="11" spans="1:11" x14ac:dyDescent="0.25">
      <c r="A11" s="14" t="s">
        <v>12</v>
      </c>
      <c r="B11" s="16">
        <f>VLOOKUP(A11,'[1]Исходные данные'!$A:$BF,'[1]Исходные данные'!$P$3,0)</f>
        <v>5.867266898574449E-2</v>
      </c>
      <c r="C11" s="17">
        <f>VLOOKUP(A11,'[1]Исходные данные'!$A:$BF,'[1]Исходные данные'!$O$3,0)</f>
        <v>70759.857809811714</v>
      </c>
      <c r="D11" s="18">
        <f>VLOOKUP(A11,'[1]Исходные данные'!$A:$BF,'[1]Исходные данные'!$AQ$3,0)</f>
        <v>0.12066458982346832</v>
      </c>
      <c r="E11" s="19">
        <f>VLOOKUP(A11,'[1]Исходные данные'!$A:$BF,'[1]Исходные данные'!$AU$3,0)</f>
        <v>1.8187494271458962</v>
      </c>
      <c r="F11" s="18">
        <f>VLOOKUP(A11,'[1]Исходные данные'!$A:$BF,'[1]Исходные данные'!$BC$3,0)</f>
        <v>3.64241022135759E-2</v>
      </c>
      <c r="G11" s="21">
        <f>VLOOKUP(A11,'[1]Исходные данные'!$A:$BF,'[1]Исходные данные'!$AY$3,0)+100%</f>
        <v>1.0510067701967503</v>
      </c>
      <c r="H11" s="20">
        <f>VLOOKUP(A11,'[1]Исходные данные'!$A:$BF,'[1]Исходные данные'!$BF$3,0)</f>
        <v>364</v>
      </c>
      <c r="I11" s="23">
        <f t="shared" si="0"/>
        <v>9</v>
      </c>
      <c r="J11" t="s">
        <v>112</v>
      </c>
      <c r="K11">
        <f>VLOOKUP(A11,'[1]Исходные данные'!A:BK,63,0)</f>
        <v>0</v>
      </c>
    </row>
    <row r="12" spans="1:11" x14ac:dyDescent="0.25">
      <c r="A12" s="14" t="s">
        <v>79</v>
      </c>
      <c r="B12" s="16">
        <f>VLOOKUP(A12,'[1]Исходные данные'!$A:$BF,'[1]Исходные данные'!$P$3,0)</f>
        <v>5.5540558779862331E-2</v>
      </c>
      <c r="C12" s="17">
        <f>VLOOKUP(A12,'[1]Исходные данные'!$A:$BF,'[1]Исходные данные'!$O$3,0)</f>
        <v>65693.384113001201</v>
      </c>
      <c r="D12" s="18">
        <f>VLOOKUP(A12,'[1]Исходные данные'!$A:$BF,'[1]Исходные данные'!$AQ$3,0)</f>
        <v>8.2754629629629636E-2</v>
      </c>
      <c r="E12" s="19">
        <f>VLOOKUP(A12,'[1]Исходные данные'!$A:$BF,'[1]Исходные данные'!$AU$3,0)</f>
        <v>1.959045345251696</v>
      </c>
      <c r="F12" s="18">
        <f>VLOOKUP(A12,'[1]Исходные данные'!$A:$BF,'[1]Исходные данные'!$BC$3,0)</f>
        <v>4.7961707732339619E-2</v>
      </c>
      <c r="G12" s="21">
        <f>VLOOKUP(A12,'[1]Исходные данные'!$A:$BF,'[1]Исходные данные'!$AY$3,0)+100%</f>
        <v>1.3035442870278051</v>
      </c>
      <c r="H12" s="20">
        <f>VLOOKUP(A12,'[1]Исходные данные'!$A:$BF,'[1]Исходные данные'!$BF$3,0)</f>
        <v>362</v>
      </c>
      <c r="I12" s="23">
        <f t="shared" si="0"/>
        <v>10</v>
      </c>
      <c r="J12" t="s">
        <v>115</v>
      </c>
      <c r="K12">
        <f>VLOOKUP(A12,'[1]Исходные данные'!A:BK,63,0)</f>
        <v>0</v>
      </c>
    </row>
    <row r="13" spans="1:11" x14ac:dyDescent="0.25">
      <c r="A13" s="14" t="s">
        <v>9</v>
      </c>
      <c r="B13" s="16">
        <f>VLOOKUP(A13,'[1]Исходные данные'!$A:$BF,'[1]Исходные данные'!$P$3,0)</f>
        <v>5.620548582975899E-2</v>
      </c>
      <c r="C13" s="17">
        <f>VLOOKUP(A13,'[1]Исходные данные'!$A:$BF,'[1]Исходные данные'!$O$3,0)</f>
        <v>60850.669048290452</v>
      </c>
      <c r="D13" s="18">
        <f>VLOOKUP(A13,'[1]Исходные данные'!$A:$BF,'[1]Исходные данные'!$AQ$3,0)</f>
        <v>0.28210234652350852</v>
      </c>
      <c r="E13" s="19">
        <f>VLOOKUP(A13,'[1]Исходные данные'!$A:$BF,'[1]Исходные данные'!$AU$3,0)</f>
        <v>1.7379608098391663</v>
      </c>
      <c r="F13" s="18">
        <f>VLOOKUP(A13,'[1]Исходные данные'!$A:$BF,'[1]Исходные данные'!$BC$3,0)</f>
        <v>3.8305452882673473E-2</v>
      </c>
      <c r="G13" s="21">
        <f>VLOOKUP(A13,'[1]Исходные данные'!$A:$BF,'[1]Исходные данные'!$AY$3,0)+100%</f>
        <v>1.03529222906465</v>
      </c>
      <c r="H13" s="20">
        <f>VLOOKUP(A13,'[1]Исходные данные'!$A:$BF,'[1]Исходные данные'!$BF$3,0)</f>
        <v>356</v>
      </c>
      <c r="I13" s="23">
        <f t="shared" si="0"/>
        <v>11</v>
      </c>
      <c r="J13" t="s">
        <v>112</v>
      </c>
      <c r="K13">
        <f>VLOOKUP(A13,'[1]Исходные данные'!A:BK,63,0)</f>
        <v>0</v>
      </c>
    </row>
    <row r="14" spans="1:11" x14ac:dyDescent="0.25">
      <c r="A14" s="14" t="s">
        <v>57</v>
      </c>
      <c r="B14" s="16">
        <f>VLOOKUP(A14,'[1]Исходные данные'!$A:$BF,'[1]Исходные данные'!$P$3,0)</f>
        <v>5.1769009228699363E-2</v>
      </c>
      <c r="C14" s="17">
        <f>VLOOKUP(A14,'[1]Исходные данные'!$A:$BF,'[1]Исходные данные'!$O$3,0)</f>
        <v>94442.781387963885</v>
      </c>
      <c r="D14" s="18">
        <f>VLOOKUP(A14,'[1]Исходные данные'!$A:$BF,'[1]Исходные данные'!$AQ$3,0)</f>
        <v>0.23263992816522</v>
      </c>
      <c r="E14" s="19">
        <f>VLOOKUP(A14,'[1]Исходные данные'!$A:$BF,'[1]Исходные данные'!$AU$3,0)</f>
        <v>1.7136000463632872</v>
      </c>
      <c r="F14" s="18">
        <f>VLOOKUP(A14,'[1]Исходные данные'!$A:$BF,'[1]Исходные данные'!$BC$3,0)</f>
        <v>-0.10850892278724664</v>
      </c>
      <c r="G14" s="21">
        <f>VLOOKUP(A14,'[1]Исходные данные'!$A:$BF,'[1]Исходные данные'!$AY$3,0)+100%</f>
        <v>1.2552544116577125</v>
      </c>
      <c r="H14" s="20">
        <f>VLOOKUP(A14,'[1]Исходные данные'!$A:$BF,'[1]Исходные данные'!$BF$3,0)</f>
        <v>348</v>
      </c>
      <c r="I14" s="23">
        <f t="shared" si="0"/>
        <v>12</v>
      </c>
      <c r="J14" t="s">
        <v>109</v>
      </c>
      <c r="K14" t="str">
        <f>VLOOKUP(A14,'[1]Исходные данные'!A:BK,63,0)</f>
        <v>*</v>
      </c>
    </row>
    <row r="15" spans="1:11" x14ac:dyDescent="0.25">
      <c r="A15" s="14" t="s">
        <v>53</v>
      </c>
      <c r="B15" s="16">
        <f>VLOOKUP(A15,'[1]Исходные данные'!$A:$BF,'[1]Исходные данные'!$P$3,0)</f>
        <v>6.7984211930948266E-2</v>
      </c>
      <c r="C15" s="17">
        <f>VLOOKUP(A15,'[1]Исходные данные'!$A:$BF,'[1]Исходные данные'!$O$3,0)</f>
        <v>57186.392413223148</v>
      </c>
      <c r="D15" s="18">
        <f>VLOOKUP(A15,'[1]Исходные данные'!$A:$BF,'[1]Исходные данные'!$AQ$3,0)</f>
        <v>0.20221105527638192</v>
      </c>
      <c r="E15" s="19">
        <f>VLOOKUP(A15,'[1]Исходные данные'!$A:$BF,'[1]Исходные данные'!$AU$3,0)</f>
        <v>1.6703030187821037</v>
      </c>
      <c r="F15" s="18">
        <f>VLOOKUP(A15,'[1]Исходные данные'!$A:$BF,'[1]Исходные данные'!$BC$3,0)</f>
        <v>-7.2865672486488019E-3</v>
      </c>
      <c r="G15" s="21">
        <f>VLOOKUP(A15,'[1]Исходные данные'!$A:$BF,'[1]Исходные данные'!$AY$3,0)+100%</f>
        <v>1.1709687200731109</v>
      </c>
      <c r="H15" s="20">
        <f>VLOOKUP(A15,'[1]Исходные данные'!$A:$BF,'[1]Исходные данные'!$BF$3,0)</f>
        <v>348</v>
      </c>
      <c r="I15" s="23">
        <f t="shared" si="0"/>
        <v>12</v>
      </c>
      <c r="J15" t="s">
        <v>114</v>
      </c>
      <c r="K15">
        <f>VLOOKUP(A15,'[1]Исходные данные'!A:BK,63,0)</f>
        <v>0</v>
      </c>
    </row>
    <row r="16" spans="1:11" x14ac:dyDescent="0.25">
      <c r="A16" s="14" t="s">
        <v>20</v>
      </c>
      <c r="B16" s="16">
        <f>VLOOKUP(A16,'[1]Исходные данные'!$A:$BF,'[1]Исходные данные'!$P$3,0)</f>
        <v>4.4458204334365328E-2</v>
      </c>
      <c r="C16" s="17">
        <f>VLOOKUP(A16,'[1]Исходные данные'!$A:$BF,'[1]Исходные данные'!$O$3,0)</f>
        <v>109206.68924791084</v>
      </c>
      <c r="D16" s="18">
        <f>VLOOKUP(A16,'[1]Исходные данные'!$A:$BF,'[1]Исходные данные'!$AQ$3,0)</f>
        <v>9.5823095823095825E-2</v>
      </c>
      <c r="E16" s="19">
        <f>VLOOKUP(A16,'[1]Исходные данные'!$A:$BF,'[1]Исходные данные'!$AU$3,0)</f>
        <v>1.242850275519626</v>
      </c>
      <c r="F16" s="18">
        <f>VLOOKUP(A16,'[1]Исходные данные'!$A:$BF,'[1]Исходные данные'!$BC$3,0)</f>
        <v>0.28773044015171562</v>
      </c>
      <c r="G16" s="21">
        <f>VLOOKUP(A16,'[1]Исходные данные'!$A:$BF,'[1]Исходные данные'!$AY$3,0)+100%</f>
        <v>1.8382842578829925</v>
      </c>
      <c r="H16" s="20">
        <f>VLOOKUP(A16,'[1]Исходные данные'!$A:$BF,'[1]Исходные данные'!$BF$3,0)</f>
        <v>347</v>
      </c>
      <c r="I16" s="23">
        <f t="shared" si="0"/>
        <v>14</v>
      </c>
      <c r="J16" t="s">
        <v>110</v>
      </c>
      <c r="K16">
        <f>VLOOKUP(A16,'[1]Исходные данные'!A:BK,63,0)</f>
        <v>0</v>
      </c>
    </row>
    <row r="17" spans="1:11" x14ac:dyDescent="0.25">
      <c r="A17" s="14" t="s">
        <v>78</v>
      </c>
      <c r="B17" s="16">
        <f>VLOOKUP(A17,'[1]Исходные данные'!$A:$BF,'[1]Исходные данные'!$P$3,0)</f>
        <v>6.9153956221268298E-2</v>
      </c>
      <c r="C17" s="17">
        <f>VLOOKUP(A17,'[1]Исходные данные'!$A:$BF,'[1]Исходные данные'!$O$3,0)</f>
        <v>72556.139007263919</v>
      </c>
      <c r="D17" s="18">
        <f>VLOOKUP(A17,'[1]Исходные данные'!$A:$BF,'[1]Исходные данные'!$AQ$3,0)</f>
        <v>9.6710050614605927E-2</v>
      </c>
      <c r="E17" s="19">
        <f>VLOOKUP(A17,'[1]Исходные данные'!$A:$BF,'[1]Исходные данные'!$AU$3,0)</f>
        <v>1.020913465836365</v>
      </c>
      <c r="F17" s="18">
        <f>VLOOKUP(A17,'[1]Исходные данные'!$A:$BF,'[1]Исходные данные'!$BC$3,0)</f>
        <v>4.7899244916592996E-2</v>
      </c>
      <c r="G17" s="21">
        <f>VLOOKUP(A17,'[1]Исходные данные'!$A:$BF,'[1]Исходные данные'!$AY$3,0)+100%</f>
        <v>1.057662930165308</v>
      </c>
      <c r="H17" s="20">
        <f>VLOOKUP(A17,'[1]Исходные данные'!$A:$BF,'[1]Исходные данные'!$BF$3,0)</f>
        <v>341</v>
      </c>
      <c r="I17" s="23">
        <f t="shared" si="0"/>
        <v>15</v>
      </c>
      <c r="J17" t="s">
        <v>99</v>
      </c>
      <c r="K17">
        <f>VLOOKUP(A17,'[1]Исходные данные'!A:BK,63,0)</f>
        <v>0</v>
      </c>
    </row>
    <row r="18" spans="1:11" x14ac:dyDescent="0.25">
      <c r="A18" s="14" t="s">
        <v>15</v>
      </c>
      <c r="B18" s="16">
        <f>VLOOKUP(A18,'[1]Исходные данные'!$A:$BF,'[1]Исходные данные'!$P$3,0)</f>
        <v>5.1080275981387299E-2</v>
      </c>
      <c r="C18" s="17">
        <f>VLOOKUP(A18,'[1]Исходные данные'!$A:$BF,'[1]Исходные данные'!$O$3,0)</f>
        <v>71542.341201857402</v>
      </c>
      <c r="D18" s="18">
        <f>VLOOKUP(A18,'[1]Исходные данные'!$A:$BF,'[1]Исходные данные'!$AQ$3,0)</f>
        <v>0.22096844621147707</v>
      </c>
      <c r="E18" s="19">
        <f>VLOOKUP(A18,'[1]Исходные данные'!$A:$BF,'[1]Исходные данные'!$AU$3,0)</f>
        <v>1.546090505986184</v>
      </c>
      <c r="F18" s="18">
        <f>VLOOKUP(A18,'[1]Исходные данные'!$A:$BF,'[1]Исходные данные'!$BC$3,0)</f>
        <v>4.2068191234846765E-2</v>
      </c>
      <c r="G18" s="21">
        <f>VLOOKUP(A18,'[1]Исходные данные'!$A:$BF,'[1]Исходные данные'!$AY$3,0)+100%</f>
        <v>0.95691331278837255</v>
      </c>
      <c r="H18" s="20">
        <f>VLOOKUP(A18,'[1]Исходные данные'!$A:$BF,'[1]Исходные данные'!$BF$3,0)</f>
        <v>338</v>
      </c>
      <c r="I18" s="23">
        <f t="shared" si="0"/>
        <v>16</v>
      </c>
      <c r="J18" t="s">
        <v>112</v>
      </c>
      <c r="K18" t="str">
        <f>VLOOKUP(A18,'[1]Исходные данные'!A:BK,63,0)</f>
        <v>*</v>
      </c>
    </row>
    <row r="19" spans="1:11" x14ac:dyDescent="0.25">
      <c r="A19" s="14" t="s">
        <v>6</v>
      </c>
      <c r="B19" s="16">
        <f>VLOOKUP(A19,'[1]Исходные данные'!$A:$BF,'[1]Исходные данные'!$P$3,0)</f>
        <v>6.9834476132244402E-2</v>
      </c>
      <c r="C19" s="17">
        <f>VLOOKUP(A19,'[1]Исходные данные'!$A:$BF,'[1]Исходные данные'!$O$3,0)</f>
        <v>59747.318339587233</v>
      </c>
      <c r="D19" s="18">
        <f>VLOOKUP(A19,'[1]Исходные данные'!$A:$BF,'[1]Исходные данные'!$AQ$3,0)</f>
        <v>0.11690029092832584</v>
      </c>
      <c r="E19" s="19">
        <f>VLOOKUP(A19,'[1]Исходные данные'!$A:$BF,'[1]Исходные данные'!$AU$3,0)</f>
        <v>1.4343862848984568</v>
      </c>
      <c r="F19" s="18">
        <f>VLOOKUP(A19,'[1]Исходные данные'!$A:$BF,'[1]Исходные данные'!$BC$3,0)</f>
        <v>2.2435692176326183E-2</v>
      </c>
      <c r="G19" s="21">
        <f>VLOOKUP(A19,'[1]Исходные данные'!$A:$BF,'[1]Исходные данные'!$AY$3,0)+100%</f>
        <v>1.1081522136977657</v>
      </c>
      <c r="H19" s="20">
        <f>VLOOKUP(A19,'[1]Исходные данные'!$A:$BF,'[1]Исходные данные'!$BF$3,0)</f>
        <v>337</v>
      </c>
      <c r="I19" s="23">
        <f t="shared" si="0"/>
        <v>17</v>
      </c>
      <c r="J19" t="s">
        <v>109</v>
      </c>
      <c r="K19">
        <f>VLOOKUP(A19,'[1]Исходные данные'!A:BK,63,0)</f>
        <v>0</v>
      </c>
    </row>
    <row r="20" spans="1:11" x14ac:dyDescent="0.25">
      <c r="A20" s="14" t="s">
        <v>86</v>
      </c>
      <c r="B20" s="16">
        <f>VLOOKUP(A20,'[1]Исходные данные'!$A:$BF,'[1]Исходные данные'!$P$3,0)</f>
        <v>6.4721909516584269E-2</v>
      </c>
      <c r="C20" s="17">
        <f>VLOOKUP(A20,'[1]Исходные данные'!$A:$BF,'[1]Исходные данные'!$O$3,0)</f>
        <v>62377.521487269994</v>
      </c>
      <c r="D20" s="18">
        <f>VLOOKUP(A20,'[1]Исходные данные'!$A:$BF,'[1]Исходные данные'!$AQ$3,0)</f>
        <v>0.15768694844403158</v>
      </c>
      <c r="E20" s="19">
        <f>VLOOKUP(A20,'[1]Исходные данные'!$A:$BF,'[1]Исходные данные'!$AU$3,0)</f>
        <v>1.2883293214818641</v>
      </c>
      <c r="F20" s="18">
        <f>VLOOKUP(A20,'[1]Исходные данные'!$A:$BF,'[1]Исходные данные'!$BC$3,0)</f>
        <v>3.0879423204629542E-2</v>
      </c>
      <c r="G20" s="21">
        <f>VLOOKUP(A20,'[1]Исходные данные'!$A:$BF,'[1]Исходные данные'!$AY$3,0)+100%</f>
        <v>1.0322948441980926</v>
      </c>
      <c r="H20" s="20">
        <f>VLOOKUP(A20,'[1]Исходные данные'!$A:$BF,'[1]Исходные данные'!$BF$3,0)</f>
        <v>330</v>
      </c>
      <c r="I20" s="23">
        <f t="shared" si="0"/>
        <v>18</v>
      </c>
      <c r="J20" t="s">
        <v>112</v>
      </c>
      <c r="K20">
        <f>VLOOKUP(A20,'[1]Исходные данные'!A:BK,63,0)</f>
        <v>0</v>
      </c>
    </row>
    <row r="21" spans="1:11" x14ac:dyDescent="0.25">
      <c r="A21" s="14" t="s">
        <v>29</v>
      </c>
      <c r="B21" s="16">
        <f>VLOOKUP(A21,'[1]Исходные данные'!$A:$BF,'[1]Исходные данные'!$P$3,0)</f>
        <v>6.2870026439149407E-2</v>
      </c>
      <c r="C21" s="17">
        <f>VLOOKUP(A21,'[1]Исходные данные'!$A:$BF,'[1]Исходные данные'!$O$3,0)</f>
        <v>70910.651518317842</v>
      </c>
      <c r="D21" s="18">
        <f>VLOOKUP(A21,'[1]Исходные данные'!$A:$BF,'[1]Исходные данные'!$AQ$3,0)</f>
        <v>0.10361981371718883</v>
      </c>
      <c r="E21" s="19">
        <f>VLOOKUP(A21,'[1]Исходные данные'!$A:$BF,'[1]Исходные данные'!$AU$3,0)</f>
        <v>1.5136417694266957</v>
      </c>
      <c r="F21" s="18">
        <f>VLOOKUP(A21,'[1]Исходные данные'!$A:$BF,'[1]Исходные данные'!$BC$3,0)</f>
        <v>1.0965035413775678E-2</v>
      </c>
      <c r="G21" s="21">
        <f>VLOOKUP(A21,'[1]Исходные данные'!$A:$BF,'[1]Исходные данные'!$AY$3,0)+100%</f>
        <v>0.95528949816541642</v>
      </c>
      <c r="H21" s="20">
        <f>VLOOKUP(A21,'[1]Исходные данные'!$A:$BF,'[1]Исходные данные'!$BF$3,0)</f>
        <v>325</v>
      </c>
      <c r="I21" s="23">
        <f t="shared" si="0"/>
        <v>19</v>
      </c>
      <c r="J21" t="s">
        <v>115</v>
      </c>
      <c r="K21">
        <f>VLOOKUP(A21,'[1]Исходные данные'!A:BK,63,0)</f>
        <v>0</v>
      </c>
    </row>
    <row r="22" spans="1:11" x14ac:dyDescent="0.25">
      <c r="A22" s="14" t="s">
        <v>22</v>
      </c>
      <c r="B22" s="16">
        <f>VLOOKUP(A22,'[1]Исходные данные'!$A:$BF,'[1]Исходные данные'!$P$3,0)</f>
        <v>4.8906523945741444E-2</v>
      </c>
      <c r="C22" s="17">
        <f>VLOOKUP(A22,'[1]Исходные данные'!$A:$BF,'[1]Исходные данные'!$O$3,0)</f>
        <v>84325.037169811301</v>
      </c>
      <c r="D22" s="18">
        <f>VLOOKUP(A22,'[1]Исходные данные'!$A:$BF,'[1]Исходные данные'!$AQ$3,0)</f>
        <v>8.7516960651289014E-2</v>
      </c>
      <c r="E22" s="19">
        <f>VLOOKUP(A22,'[1]Исходные данные'!$A:$BF,'[1]Исходные данные'!$AU$3,0)</f>
        <v>1.4054124709324805</v>
      </c>
      <c r="F22" s="18">
        <f>VLOOKUP(A22,'[1]Исходные данные'!$A:$BF,'[1]Исходные данные'!$BC$3,0)</f>
        <v>2.7868313249409443E-2</v>
      </c>
      <c r="G22" s="21">
        <f>VLOOKUP(A22,'[1]Исходные данные'!$A:$BF,'[1]Исходные данные'!$AY$3,0)+100%</f>
        <v>1.2731390262045239</v>
      </c>
      <c r="H22" s="20">
        <f>VLOOKUP(A22,'[1]Исходные данные'!$A:$BF,'[1]Исходные данные'!$BF$3,0)</f>
        <v>323</v>
      </c>
      <c r="I22" s="23">
        <f t="shared" si="0"/>
        <v>20</v>
      </c>
      <c r="J22" t="s">
        <v>110</v>
      </c>
      <c r="K22">
        <f>VLOOKUP(A22,'[1]Исходные данные'!A:BK,63,0)</f>
        <v>0</v>
      </c>
    </row>
    <row r="23" spans="1:11" x14ac:dyDescent="0.25">
      <c r="A23" s="14" t="s">
        <v>19</v>
      </c>
      <c r="B23" s="16">
        <f>VLOOKUP(A23,'[1]Исходные данные'!$A:$BF,'[1]Исходные данные'!$P$3,0)</f>
        <v>7.1420886144046819E-2</v>
      </c>
      <c r="C23" s="17">
        <f>VLOOKUP(A23,'[1]Исходные данные'!$A:$BF,'[1]Исходные данные'!$O$3,0)</f>
        <v>102288.97939740884</v>
      </c>
      <c r="D23" s="18">
        <f>VLOOKUP(A23,'[1]Исходные данные'!$A:$BF,'[1]Исходные данные'!$AQ$3,0)</f>
        <v>0.15705897665808577</v>
      </c>
      <c r="E23" s="19">
        <f>VLOOKUP(A23,'[1]Исходные данные'!$A:$BF,'[1]Исходные данные'!$AU$3,0)</f>
        <v>0.78223021990891239</v>
      </c>
      <c r="F23" s="18">
        <f>VLOOKUP(A23,'[1]Исходные данные'!$A:$BF,'[1]Исходные данные'!$BC$3,0)</f>
        <v>-0.16647004191872286</v>
      </c>
      <c r="G23" s="21">
        <f>VLOOKUP(A23,'[1]Исходные данные'!$A:$BF,'[1]Исходные данные'!$AY$3,0)+100%</f>
        <v>1.703122178375339</v>
      </c>
      <c r="H23" s="20">
        <f>VLOOKUP(A23,'[1]Исходные данные'!$A:$BF,'[1]Исходные данные'!$BF$3,0)</f>
        <v>323</v>
      </c>
      <c r="I23" s="23">
        <f t="shared" si="0"/>
        <v>20</v>
      </c>
      <c r="J23" t="s">
        <v>112</v>
      </c>
      <c r="K23">
        <f>VLOOKUP(A23,'[1]Исходные данные'!A:BK,63,0)</f>
        <v>0</v>
      </c>
    </row>
    <row r="24" spans="1:11" x14ac:dyDescent="0.25">
      <c r="A24" s="14" t="s">
        <v>38</v>
      </c>
      <c r="B24" s="16">
        <f>VLOOKUP(A24,'[1]Исходные данные'!$A:$BF,'[1]Исходные данные'!$P$3,0)</f>
        <v>5.6862647483447007E-2</v>
      </c>
      <c r="C24" s="17">
        <f>VLOOKUP(A24,'[1]Исходные данные'!$A:$BF,'[1]Исходные данные'!$O$3,0)</f>
        <v>67815.086797408512</v>
      </c>
      <c r="D24" s="18">
        <f>VLOOKUP(A24,'[1]Исходные данные'!$A:$BF,'[1]Исходные данные'!$AQ$3,0)</f>
        <v>4.8219735503560526E-2</v>
      </c>
      <c r="E24" s="19">
        <f>VLOOKUP(A24,'[1]Исходные данные'!$A:$BF,'[1]Исходные данные'!$AU$3,0)</f>
        <v>1.8203509238082254</v>
      </c>
      <c r="F24" s="18">
        <f>VLOOKUP(A24,'[1]Исходные данные'!$A:$BF,'[1]Исходные данные'!$BC$3,0)</f>
        <v>0.13065117849198038</v>
      </c>
      <c r="G24" s="21">
        <f>VLOOKUP(A24,'[1]Исходные данные'!$A:$BF,'[1]Исходные данные'!$AY$3,0)+100%</f>
        <v>0.90250336055460123</v>
      </c>
      <c r="H24" s="20">
        <f>VLOOKUP(A24,'[1]Исходные данные'!$A:$BF,'[1]Исходные данные'!$BF$3,0)</f>
        <v>323</v>
      </c>
      <c r="I24" s="23">
        <f t="shared" si="0"/>
        <v>20</v>
      </c>
      <c r="J24" t="s">
        <v>111</v>
      </c>
      <c r="K24">
        <f>VLOOKUP(A24,'[1]Исходные данные'!A:BK,63,0)</f>
        <v>0</v>
      </c>
    </row>
    <row r="25" spans="1:11" x14ac:dyDescent="0.25">
      <c r="A25" s="14" t="s">
        <v>71</v>
      </c>
      <c r="B25" s="16">
        <f>VLOOKUP(A25,'[1]Исходные данные'!$A:$BF,'[1]Исходные данные'!$P$3,0)</f>
        <v>6.1807873681979549E-2</v>
      </c>
      <c r="C25" s="17">
        <f>VLOOKUP(A25,'[1]Исходные данные'!$A:$BF,'[1]Исходные данные'!$O$3,0)</f>
        <v>63280.002248178316</v>
      </c>
      <c r="D25" s="18">
        <f>VLOOKUP(A25,'[1]Исходные данные'!$A:$BF,'[1]Исходные данные'!$AQ$3,0)</f>
        <v>5.7676348547717846E-2</v>
      </c>
      <c r="E25" s="19">
        <f>VLOOKUP(A25,'[1]Исходные данные'!$A:$BF,'[1]Исходные данные'!$AU$3,0)</f>
        <v>1.378199748637178</v>
      </c>
      <c r="F25" s="18">
        <f>VLOOKUP(A25,'[1]Исходные данные'!$A:$BF,'[1]Исходные данные'!$BC$3,0)</f>
        <v>5.1250471283146914E-2</v>
      </c>
      <c r="G25" s="21">
        <f>VLOOKUP(A25,'[1]Исходные данные'!$A:$BF,'[1]Исходные данные'!$AY$3,0)+100%</f>
        <v>1.0959314672171501</v>
      </c>
      <c r="H25" s="20">
        <f>VLOOKUP(A25,'[1]Исходные данные'!$A:$BF,'[1]Исходные данные'!$BF$3,0)</f>
        <v>316</v>
      </c>
      <c r="I25" s="23">
        <f t="shared" si="0"/>
        <v>23</v>
      </c>
      <c r="J25" t="s">
        <v>112</v>
      </c>
      <c r="K25">
        <f>VLOOKUP(A25,'[1]Исходные данные'!A:BK,63,0)</f>
        <v>0</v>
      </c>
    </row>
    <row r="26" spans="1:11" x14ac:dyDescent="0.25">
      <c r="A26" s="14" t="s">
        <v>4</v>
      </c>
      <c r="B26" s="16">
        <f>VLOOKUP(A26,'[1]Исходные данные'!$A:$BF,'[1]Исходные данные'!$P$3,0)</f>
        <v>4.2028161001280047E-2</v>
      </c>
      <c r="C26" s="17">
        <f>VLOOKUP(A26,'[1]Исходные данные'!$A:$BF,'[1]Исходные данные'!$O$3,0)</f>
        <v>115540.68468697122</v>
      </c>
      <c r="D26" s="18">
        <f>VLOOKUP(A26,'[1]Исходные данные'!$A:$BF,'[1]Исходные данные'!$AQ$3,0)</f>
        <v>0.49944690265486724</v>
      </c>
      <c r="E26" s="19">
        <f>VLOOKUP(A26,'[1]Исходные данные'!$A:$BF,'[1]Исходные данные'!$AU$3,0)</f>
        <v>0.45642679504707762</v>
      </c>
      <c r="F26" s="18">
        <f>VLOOKUP(A26,'[1]Исходные данные'!$A:$BF,'[1]Исходные данные'!$BC$3,0)</f>
        <v>4.7246939789511722E-2</v>
      </c>
      <c r="G26" s="21">
        <f>VLOOKUP(A26,'[1]Исходные данные'!$A:$BF,'[1]Исходные данные'!$AY$3,0)+100%</f>
        <v>1.1358836062374309</v>
      </c>
      <c r="H26" s="20">
        <f>VLOOKUP(A26,'[1]Исходные данные'!$A:$BF,'[1]Исходные данные'!$BF$3,0)</f>
        <v>314</v>
      </c>
      <c r="I26" s="23">
        <f t="shared" si="0"/>
        <v>24</v>
      </c>
      <c r="J26" t="s">
        <v>99</v>
      </c>
      <c r="K26">
        <f>VLOOKUP(A26,'[1]Исходные данные'!A:BK,63,0)</f>
        <v>0</v>
      </c>
    </row>
    <row r="27" spans="1:11" x14ac:dyDescent="0.25">
      <c r="A27" s="14" t="s">
        <v>35</v>
      </c>
      <c r="B27" s="16">
        <f>VLOOKUP(A27,'[1]Исходные данные'!$A:$BF,'[1]Исходные данные'!$P$3,0)</f>
        <v>2.370600065163414E-2</v>
      </c>
      <c r="C27" s="17">
        <f>VLOOKUP(A27,'[1]Исходные данные'!$A:$BF,'[1]Исходные данные'!$O$3,0)</f>
        <v>98938.982251184832</v>
      </c>
      <c r="D27" s="18">
        <f>VLOOKUP(A27,'[1]Исходные данные'!$A:$BF,'[1]Исходные данные'!$AQ$3,0)</f>
        <v>0.2029505582137161</v>
      </c>
      <c r="E27" s="19">
        <f>VLOOKUP(A27,'[1]Исходные данные'!$A:$BF,'[1]Исходные данные'!$AU$3,0)</f>
        <v>1.4020629557982776</v>
      </c>
      <c r="F27" s="18">
        <f>VLOOKUP(A27,'[1]Исходные данные'!$A:$BF,'[1]Исходные данные'!$BC$3,0)</f>
        <v>4.2626653759277183E-2</v>
      </c>
      <c r="G27" s="21">
        <f>VLOOKUP(A27,'[1]Исходные данные'!$A:$BF,'[1]Исходные данные'!$AY$3,0)+100%</f>
        <v>0.89595776085278533</v>
      </c>
      <c r="H27" s="20">
        <f>VLOOKUP(A27,'[1]Исходные данные'!$A:$BF,'[1]Исходные данные'!$BF$3,0)</f>
        <v>312</v>
      </c>
      <c r="I27" s="23">
        <f t="shared" si="0"/>
        <v>25</v>
      </c>
      <c r="J27" t="s">
        <v>109</v>
      </c>
      <c r="K27">
        <f>VLOOKUP(A27,'[1]Исходные данные'!A:BK,63,0)</f>
        <v>0</v>
      </c>
    </row>
    <row r="28" spans="1:11" x14ac:dyDescent="0.25">
      <c r="A28" s="14" t="s">
        <v>81</v>
      </c>
      <c r="B28" s="16">
        <f>VLOOKUP(A28,'[1]Исходные данные'!$A:$BF,'[1]Исходные данные'!$P$3,0)</f>
        <v>6.7370931016622851E-2</v>
      </c>
      <c r="C28" s="17">
        <f>VLOOKUP(A28,'[1]Исходные данные'!$A:$BF,'[1]Исходные данные'!$O$3,0)</f>
        <v>68698.819638816334</v>
      </c>
      <c r="D28" s="18">
        <f>VLOOKUP(A28,'[1]Исходные данные'!$A:$BF,'[1]Исходные данные'!$AQ$3,0)</f>
        <v>0.1139679886867648</v>
      </c>
      <c r="E28" s="19">
        <f>VLOOKUP(A28,'[1]Исходные данные'!$A:$BF,'[1]Исходные данные'!$AU$3,0)</f>
        <v>1.5537142937464337</v>
      </c>
      <c r="F28" s="18">
        <f>VLOOKUP(A28,'[1]Исходные данные'!$A:$BF,'[1]Исходные данные'!$BC$3,0)</f>
        <v>-9.7891744005149939E-2</v>
      </c>
      <c r="G28" s="21">
        <f>VLOOKUP(A28,'[1]Исходные данные'!$A:$BF,'[1]Исходные данные'!$AY$3,0)+100%</f>
        <v>0.9702576885546037</v>
      </c>
      <c r="H28" s="20">
        <f>VLOOKUP(A28,'[1]Исходные данные'!$A:$BF,'[1]Исходные данные'!$BF$3,0)</f>
        <v>308</v>
      </c>
      <c r="I28" s="23">
        <f t="shared" si="0"/>
        <v>26</v>
      </c>
      <c r="J28" t="s">
        <v>113</v>
      </c>
      <c r="K28" t="str">
        <f>VLOOKUP(A28,'[1]Исходные данные'!A:BK,63,0)</f>
        <v>*</v>
      </c>
    </row>
    <row r="29" spans="1:11" x14ac:dyDescent="0.25">
      <c r="A29" s="14" t="s">
        <v>60</v>
      </c>
      <c r="B29" s="16">
        <f>VLOOKUP(A29,'[1]Исходные данные'!$A:$BF,'[1]Исходные данные'!$P$3,0)</f>
        <v>6.7285245513549766E-2</v>
      </c>
      <c r="C29" s="17">
        <f>VLOOKUP(A29,'[1]Исходные данные'!$A:$BF,'[1]Исходные данные'!$O$3,0)</f>
        <v>62826.892657838136</v>
      </c>
      <c r="D29" s="18">
        <f>VLOOKUP(A29,'[1]Исходные данные'!$A:$BF,'[1]Исходные данные'!$AQ$3,0)</f>
        <v>9.6620145855699113E-2</v>
      </c>
      <c r="E29" s="19">
        <f>VLOOKUP(A29,'[1]Исходные данные'!$A:$BF,'[1]Исходные данные'!$AU$3,0)</f>
        <v>1.3000782043430699</v>
      </c>
      <c r="F29" s="18">
        <f>VLOOKUP(A29,'[1]Исходные данные'!$A:$BF,'[1]Исходные данные'!$BC$3,0)</f>
        <v>5.2833514479777514E-2</v>
      </c>
      <c r="G29" s="21">
        <f>VLOOKUP(A29,'[1]Исходные данные'!$A:$BF,'[1]Исходные данные'!$AY$3,0)+100%</f>
        <v>0.6640565418241885</v>
      </c>
      <c r="H29" s="20">
        <f>VLOOKUP(A29,'[1]Исходные данные'!$A:$BF,'[1]Исходные данные'!$BF$3,0)</f>
        <v>299</v>
      </c>
      <c r="I29" s="23">
        <f t="shared" si="0"/>
        <v>27</v>
      </c>
      <c r="J29" t="s">
        <v>111</v>
      </c>
      <c r="K29" t="str">
        <f>VLOOKUP(A29,'[1]Исходные данные'!A:BK,63,0)</f>
        <v>*</v>
      </c>
    </row>
    <row r="30" spans="1:11" x14ac:dyDescent="0.25">
      <c r="A30" s="14" t="s">
        <v>41</v>
      </c>
      <c r="B30" s="16">
        <f>VLOOKUP(A30,'[1]Исходные данные'!$A:$BF,'[1]Исходные данные'!$P$3,0)</f>
        <v>6.8998237766029549E-2</v>
      </c>
      <c r="C30" s="17">
        <f>VLOOKUP(A30,'[1]Исходные данные'!$A:$BF,'[1]Исходные данные'!$O$3,0)</f>
        <v>53142.912053045206</v>
      </c>
      <c r="D30" s="18">
        <f>VLOOKUP(A30,'[1]Исходные данные'!$A:$BF,'[1]Исходные данные'!$AQ$3,0)</f>
        <v>0.1924860853432282</v>
      </c>
      <c r="E30" s="19">
        <f>VLOOKUP(A30,'[1]Исходные данные'!$A:$BF,'[1]Исходные данные'!$AU$3,0)</f>
        <v>1.4793370555200396</v>
      </c>
      <c r="F30" s="18">
        <f>VLOOKUP(A30,'[1]Исходные данные'!$A:$BF,'[1]Исходные данные'!$BC$3,0)</f>
        <v>-3.7698691799127867E-2</v>
      </c>
      <c r="G30" s="21">
        <f>VLOOKUP(A30,'[1]Исходные данные'!$A:$BF,'[1]Исходные данные'!$AY$3,0)+100%</f>
        <v>1.0239909632645778</v>
      </c>
      <c r="H30" s="20">
        <f>VLOOKUP(A30,'[1]Исходные данные'!$A:$BF,'[1]Исходные данные'!$BF$3,0)</f>
        <v>298</v>
      </c>
      <c r="I30" s="23">
        <f t="shared" si="0"/>
        <v>28</v>
      </c>
      <c r="J30" t="s">
        <v>114</v>
      </c>
      <c r="K30">
        <f>VLOOKUP(A30,'[1]Исходные данные'!A:BK,63,0)</f>
        <v>0</v>
      </c>
    </row>
    <row r="31" spans="1:11" x14ac:dyDescent="0.25">
      <c r="A31" s="14" t="s">
        <v>47</v>
      </c>
      <c r="B31" s="16">
        <f>VLOOKUP(A31,'[1]Исходные данные'!$A:$BF,'[1]Исходные данные'!$P$3,0)</f>
        <v>6.4043368924434185E-2</v>
      </c>
      <c r="C31" s="17">
        <f>VLOOKUP(A31,'[1]Исходные данные'!$A:$BF,'[1]Исходные данные'!$O$3,0)</f>
        <v>76273.988959607377</v>
      </c>
      <c r="D31" s="18">
        <f>VLOOKUP(A31,'[1]Исходные данные'!$A:$BF,'[1]Исходные данные'!$AQ$3,0)</f>
        <v>0.21099457504520797</v>
      </c>
      <c r="E31" s="19">
        <f>VLOOKUP(A31,'[1]Исходные данные'!$A:$BF,'[1]Исходные данные'!$AU$3,0)</f>
        <v>0.96983632322923619</v>
      </c>
      <c r="F31" s="18">
        <f>VLOOKUP(A31,'[1]Исходные данные'!$A:$BF,'[1]Исходные данные'!$BC$3,0)</f>
        <v>-8.1525737343112553E-2</v>
      </c>
      <c r="G31" s="21">
        <f>VLOOKUP(A31,'[1]Исходные данные'!$A:$BF,'[1]Исходные данные'!$AY$3,0)+100%</f>
        <v>1.0384648830355829</v>
      </c>
      <c r="H31" s="20">
        <f>VLOOKUP(A31,'[1]Исходные данные'!$A:$BF,'[1]Исходные данные'!$BF$3,0)</f>
        <v>296</v>
      </c>
      <c r="I31" s="23">
        <f t="shared" si="0"/>
        <v>29</v>
      </c>
      <c r="J31" t="s">
        <v>114</v>
      </c>
      <c r="K31" t="str">
        <f>VLOOKUP(A31,'[1]Исходные данные'!A:BK,63,0)</f>
        <v>*</v>
      </c>
    </row>
    <row r="32" spans="1:11" x14ac:dyDescent="0.25">
      <c r="A32" s="14" t="s">
        <v>65</v>
      </c>
      <c r="B32" s="16">
        <f>VLOOKUP(A32,'[1]Исходные данные'!$A:$BF,'[1]Исходные данные'!$P$3,0)</f>
        <v>2.4925416225579828E-2</v>
      </c>
      <c r="C32" s="17">
        <f>VLOOKUP(A32,'[1]Исходные данные'!$A:$BF,'[1]Исходные данные'!$O$3,0)</f>
        <v>83937.404285714307</v>
      </c>
      <c r="D32" s="18">
        <f>VLOOKUP(A32,'[1]Исходные данные'!$A:$BF,'[1]Исходные данные'!$AQ$3,0)</f>
        <v>0.16050495942290352</v>
      </c>
      <c r="E32" s="19">
        <f>VLOOKUP(A32,'[1]Исходные данные'!$A:$BF,'[1]Исходные данные'!$AU$3,0)</f>
        <v>1.8286144804758233</v>
      </c>
      <c r="F32" s="18">
        <f>VLOOKUP(A32,'[1]Исходные данные'!$A:$BF,'[1]Исходные данные'!$BC$3,0)</f>
        <v>2.3769259676813228E-2</v>
      </c>
      <c r="G32" s="21">
        <f>VLOOKUP(A32,'[1]Исходные данные'!$A:$BF,'[1]Исходные данные'!$AY$3,0)+100%</f>
        <v>0.7857860757281776</v>
      </c>
      <c r="H32" s="20">
        <f>VLOOKUP(A32,'[1]Исходные данные'!$A:$BF,'[1]Исходные данные'!$BF$3,0)</f>
        <v>295</v>
      </c>
      <c r="I32" s="23">
        <f t="shared" si="0"/>
        <v>30</v>
      </c>
      <c r="J32" t="s">
        <v>109</v>
      </c>
      <c r="K32">
        <f>VLOOKUP(A32,'[1]Исходные данные'!A:BK,63,0)</f>
        <v>0</v>
      </c>
    </row>
    <row r="33" spans="1:11" x14ac:dyDescent="0.25">
      <c r="A33" s="14" t="s">
        <v>40</v>
      </c>
      <c r="B33" s="16">
        <f>VLOOKUP(A33,'[1]Исходные данные'!$A:$BF,'[1]Исходные данные'!$P$3,0)</f>
        <v>6.4721873693015478E-2</v>
      </c>
      <c r="C33" s="17">
        <f>VLOOKUP(A33,'[1]Исходные данные'!$A:$BF,'[1]Исходные данные'!$O$3,0)</f>
        <v>56083.216865912764</v>
      </c>
      <c r="D33" s="18">
        <f>VLOOKUP(A33,'[1]Исходные данные'!$A:$BF,'[1]Исходные данные'!$AQ$3,0)</f>
        <v>1.9575856443719411E-2</v>
      </c>
      <c r="E33" s="19">
        <f>VLOOKUP(A33,'[1]Исходные данные'!$A:$BF,'[1]Исходные данные'!$AU$3,0)</f>
        <v>3.3955344409940369</v>
      </c>
      <c r="F33" s="18">
        <f>VLOOKUP(A33,'[1]Исходные данные'!$A:$BF,'[1]Исходные данные'!$BC$3,0)</f>
        <v>5.6144728633811605E-3</v>
      </c>
      <c r="G33" s="21">
        <f>VLOOKUP(A33,'[1]Исходные данные'!$A:$BF,'[1]Исходные данные'!$AY$3,0)+100%</f>
        <v>1.213262364884127</v>
      </c>
      <c r="H33" s="20">
        <f>VLOOKUP(A33,'[1]Исходные данные'!$A:$BF,'[1]Исходные данные'!$BF$3,0)</f>
        <v>293</v>
      </c>
      <c r="I33" s="23">
        <f t="shared" si="0"/>
        <v>31</v>
      </c>
      <c r="J33" t="s">
        <v>99</v>
      </c>
      <c r="K33">
        <f>VLOOKUP(A33,'[1]Исходные данные'!A:BK,63,0)</f>
        <v>0</v>
      </c>
    </row>
    <row r="34" spans="1:11" x14ac:dyDescent="0.25">
      <c r="A34" s="14" t="s">
        <v>21</v>
      </c>
      <c r="B34" s="16">
        <f>VLOOKUP(A34,'[1]Исходные данные'!$A:$BF,'[1]Исходные данные'!$P$3,0)</f>
        <v>6.4372275636071355E-2</v>
      </c>
      <c r="C34" s="17">
        <f>VLOOKUP(A34,'[1]Исходные данные'!$A:$BF,'[1]Исходные данные'!$O$3,0)</f>
        <v>68717.502913915232</v>
      </c>
      <c r="D34" s="18">
        <f>VLOOKUP(A34,'[1]Исходные данные'!$A:$BF,'[1]Исходные данные'!$AQ$3,0)</f>
        <v>5.2625960717335614E-2</v>
      </c>
      <c r="E34" s="19">
        <f>VLOOKUP(A34,'[1]Исходные данные'!$A:$BF,'[1]Исходные данные'!$AU$3,0)</f>
        <v>1.0300983731157967</v>
      </c>
      <c r="F34" s="18">
        <f>VLOOKUP(A34,'[1]Исходные данные'!$A:$BF,'[1]Исходные данные'!$BC$3,0)</f>
        <v>2.5516659637283848E-2</v>
      </c>
      <c r="G34" s="21">
        <f>VLOOKUP(A34,'[1]Исходные данные'!$A:$BF,'[1]Исходные данные'!$AY$3,0)+100%</f>
        <v>1.1541681556944481</v>
      </c>
      <c r="H34" s="20">
        <f>VLOOKUP(A34,'[1]Исходные данные'!$A:$BF,'[1]Исходные данные'!$BF$3,0)</f>
        <v>291</v>
      </c>
      <c r="I34" s="23">
        <f t="shared" si="0"/>
        <v>32</v>
      </c>
      <c r="J34" t="s">
        <v>115</v>
      </c>
      <c r="K34">
        <f>VLOOKUP(A34,'[1]Исходные данные'!A:BK,63,0)</f>
        <v>0</v>
      </c>
    </row>
    <row r="35" spans="1:11" x14ac:dyDescent="0.25">
      <c r="A35" s="14" t="s">
        <v>16</v>
      </c>
      <c r="B35" s="16">
        <f>VLOOKUP(A35,'[1]Исходные данные'!$A:$BF,'[1]Исходные данные'!$P$3,0)</f>
        <v>6.2624565032373444E-2</v>
      </c>
      <c r="C35" s="17">
        <f>VLOOKUP(A35,'[1]Исходные данные'!$A:$BF,'[1]Исходные данные'!$O$3,0)</f>
        <v>79008.219421985254</v>
      </c>
      <c r="D35" s="18">
        <f>VLOOKUP(A35,'[1]Исходные данные'!$A:$BF,'[1]Исходные данные'!$AQ$3,0)</f>
        <v>6.4537928704173006E-2</v>
      </c>
      <c r="E35" s="19">
        <f>VLOOKUP(A35,'[1]Исходные данные'!$A:$BF,'[1]Исходные данные'!$AU$3,0)</f>
        <v>0.92889245663016906</v>
      </c>
      <c r="F35" s="18">
        <f>VLOOKUP(A35,'[1]Исходные данные'!$A:$BF,'[1]Исходные данные'!$BC$3,0)</f>
        <v>-5.9018824871648605E-2</v>
      </c>
      <c r="G35" s="21">
        <f>VLOOKUP(A35,'[1]Исходные данные'!$A:$BF,'[1]Исходные данные'!$AY$3,0)+100%</f>
        <v>1.7529586697527937</v>
      </c>
      <c r="H35" s="20">
        <f>VLOOKUP(A35,'[1]Исходные данные'!$A:$BF,'[1]Исходные данные'!$BF$3,0)</f>
        <v>287</v>
      </c>
      <c r="I35" s="23">
        <f t="shared" ref="I35:I66" si="1">RANK(H35,$H$3:$H$88,)</f>
        <v>33</v>
      </c>
      <c r="J35" t="s">
        <v>110</v>
      </c>
      <c r="K35">
        <f>VLOOKUP(A35,'[1]Исходные данные'!A:BK,63,0)</f>
        <v>0</v>
      </c>
    </row>
    <row r="36" spans="1:11" x14ac:dyDescent="0.25">
      <c r="A36" s="14" t="s">
        <v>11</v>
      </c>
      <c r="B36" s="16">
        <f>VLOOKUP(A36,'[1]Исходные данные'!$A:$BF,'[1]Исходные данные'!$P$3,0)</f>
        <v>6.4677113484379684E-2</v>
      </c>
      <c r="C36" s="17">
        <f>VLOOKUP(A36,'[1]Исходные данные'!$A:$BF,'[1]Исходные данные'!$O$3,0)</f>
        <v>72637.847295524669</v>
      </c>
      <c r="D36" s="18">
        <f>VLOOKUP(A36,'[1]Исходные данные'!$A:$BF,'[1]Исходные данные'!$AQ$3,0)</f>
        <v>5.9034702832070206E-2</v>
      </c>
      <c r="E36" s="19">
        <f>VLOOKUP(A36,'[1]Исходные данные'!$A:$BF,'[1]Исходные данные'!$AU$3,0)</f>
        <v>0.84609098445992836</v>
      </c>
      <c r="F36" s="18">
        <f>VLOOKUP(A36,'[1]Исходные данные'!$A:$BF,'[1]Исходные данные'!$BC$3,0)</f>
        <v>3.5307573723208515E-3</v>
      </c>
      <c r="G36" s="21">
        <f>VLOOKUP(A36,'[1]Исходные данные'!$A:$BF,'[1]Исходные данные'!$AY$3,0)+100%</f>
        <v>1.4830174022406717</v>
      </c>
      <c r="H36" s="20">
        <f>VLOOKUP(A36,'[1]Исходные данные'!$A:$BF,'[1]Исходные данные'!$BF$3,0)</f>
        <v>287</v>
      </c>
      <c r="I36" s="23">
        <f t="shared" si="1"/>
        <v>33</v>
      </c>
      <c r="J36" t="s">
        <v>115</v>
      </c>
      <c r="K36">
        <f>VLOOKUP(A36,'[1]Исходные данные'!A:BK,63,0)</f>
        <v>0</v>
      </c>
    </row>
    <row r="37" spans="1:11" x14ac:dyDescent="0.25">
      <c r="A37" s="14" t="s">
        <v>1</v>
      </c>
      <c r="B37" s="16">
        <f>VLOOKUP(A37,'[1]Исходные данные'!$A:$BF,'[1]Исходные данные'!$P$3,0)</f>
        <v>3.6313186150319698E-2</v>
      </c>
      <c r="C37" s="17">
        <f>VLOOKUP(A37,'[1]Исходные данные'!$A:$BF,'[1]Исходные данные'!$O$3,0)</f>
        <v>149830.60689368774</v>
      </c>
      <c r="D37" s="18">
        <f>VLOOKUP(A37,'[1]Исходные данные'!$A:$BF,'[1]Исходные данные'!$AQ$3,0)</f>
        <v>0.14373356704645049</v>
      </c>
      <c r="E37" s="19">
        <f>VLOOKUP(A37,'[1]Исходные данные'!$A:$BF,'[1]Исходные данные'!$AU$3,0)</f>
        <v>1.3917839547646313</v>
      </c>
      <c r="F37" s="18">
        <f>VLOOKUP(A37,'[1]Исходные данные'!$A:$BF,'[1]Исходные данные'!$BC$3,0)</f>
        <v>-0.56425740705793548</v>
      </c>
      <c r="G37" s="21">
        <f>VLOOKUP(A37,'[1]Исходные данные'!$A:$BF,'[1]Исходные данные'!$AY$3,0)+100%</f>
        <v>1.2790581860678347</v>
      </c>
      <c r="H37" s="20">
        <f>VLOOKUP(A37,'[1]Исходные данные'!$A:$BF,'[1]Исходные данные'!$BF$3,0)</f>
        <v>283</v>
      </c>
      <c r="I37" s="23">
        <f t="shared" si="1"/>
        <v>35</v>
      </c>
      <c r="J37" t="s">
        <v>109</v>
      </c>
      <c r="K37">
        <f>VLOOKUP(A37,'[1]Исходные данные'!A:BK,63,0)</f>
        <v>0</v>
      </c>
    </row>
    <row r="38" spans="1:11" x14ac:dyDescent="0.25">
      <c r="A38" s="14" t="s">
        <v>64</v>
      </c>
      <c r="B38" s="16">
        <f>VLOOKUP(A38,'[1]Исходные данные'!$A:$BF,'[1]Исходные данные'!$P$3,0)</f>
        <v>5.2808952134119007E-2</v>
      </c>
      <c r="C38" s="17">
        <f>VLOOKUP(A38,'[1]Исходные данные'!$A:$BF,'[1]Исходные данные'!$O$3,0)</f>
        <v>66904.922257118669</v>
      </c>
      <c r="D38" s="18">
        <f>VLOOKUP(A38,'[1]Исходные данные'!$A:$BF,'[1]Исходные данные'!$AQ$3,0)</f>
        <v>0.1638078316134764</v>
      </c>
      <c r="E38" s="19">
        <f>VLOOKUP(A38,'[1]Исходные данные'!$A:$BF,'[1]Исходные данные'!$AU$3,0)</f>
        <v>1.5143247004132891</v>
      </c>
      <c r="F38" s="18">
        <f>VLOOKUP(A38,'[1]Исходные данные'!$A:$BF,'[1]Исходные данные'!$BC$3,0)</f>
        <v>6.1962385187345091E-3</v>
      </c>
      <c r="G38" s="21">
        <f>VLOOKUP(A38,'[1]Исходные данные'!$A:$BF,'[1]Исходные данные'!$AY$3,0)+100%</f>
        <v>0.78051162646498073</v>
      </c>
      <c r="H38" s="20">
        <f>VLOOKUP(A38,'[1]Исходные данные'!$A:$BF,'[1]Исходные данные'!$BF$3,0)</f>
        <v>282</v>
      </c>
      <c r="I38" s="23">
        <f t="shared" si="1"/>
        <v>36</v>
      </c>
      <c r="J38" t="s">
        <v>113</v>
      </c>
      <c r="K38" t="str">
        <f>VLOOKUP(A38,'[1]Исходные данные'!A:BK,63,0)</f>
        <v>*</v>
      </c>
    </row>
    <row r="39" spans="1:11" x14ac:dyDescent="0.25">
      <c r="A39" s="14" t="s">
        <v>74</v>
      </c>
      <c r="B39" s="16">
        <f>VLOOKUP(A39,'[1]Исходные данные'!$A:$BF,'[1]Исходные данные'!$P$3,0)</f>
        <v>4.788053949903661E-2</v>
      </c>
      <c r="C39" s="17">
        <f>VLOOKUP(A39,'[1]Исходные данные'!$A:$BF,'[1]Исходные данные'!$O$3,0)</f>
        <v>73331.310845070417</v>
      </c>
      <c r="D39" s="18">
        <f>VLOOKUP(A39,'[1]Исходные данные'!$A:$BF,'[1]Исходные данные'!$AQ$3,0)</f>
        <v>5.7736720554272515E-2</v>
      </c>
      <c r="E39" s="19">
        <f>VLOOKUP(A39,'[1]Исходные данные'!$A:$BF,'[1]Исходные данные'!$AU$3,0)</f>
        <v>1.9880028323712049</v>
      </c>
      <c r="F39" s="18">
        <f>VLOOKUP(A39,'[1]Исходные данные'!$A:$BF,'[1]Исходные данные'!$BC$3,0)</f>
        <v>-0.16694772344013492</v>
      </c>
      <c r="G39" s="21">
        <f>VLOOKUP(A39,'[1]Исходные данные'!$A:$BF,'[1]Исходные данные'!$AY$3,0)+100%</f>
        <v>1.580682427098582</v>
      </c>
      <c r="H39" s="20">
        <f>VLOOKUP(A39,'[1]Исходные данные'!$A:$BF,'[1]Исходные данные'!$BF$3,0)</f>
        <v>280</v>
      </c>
      <c r="I39" s="23">
        <f t="shared" si="1"/>
        <v>37</v>
      </c>
      <c r="J39" t="s">
        <v>115</v>
      </c>
      <c r="K39">
        <f>VLOOKUP(A39,'[1]Исходные данные'!A:BK,63,0)</f>
        <v>0</v>
      </c>
    </row>
    <row r="40" spans="1:11" x14ac:dyDescent="0.25">
      <c r="A40" s="14" t="s">
        <v>33</v>
      </c>
      <c r="B40" s="16">
        <f>VLOOKUP(A40,'[1]Исходные данные'!$A:$BF,'[1]Исходные данные'!$P$3,0)</f>
        <v>4.6146159521748477E-2</v>
      </c>
      <c r="C40" s="17">
        <f>VLOOKUP(A40,'[1]Исходные данные'!$A:$BF,'[1]Исходные данные'!$O$3,0)</f>
        <v>119479.51775462677</v>
      </c>
      <c r="D40" s="18">
        <f>VLOOKUP(A40,'[1]Исходные данные'!$A:$BF,'[1]Исходные данные'!$AQ$3,0)</f>
        <v>0.35324022346368716</v>
      </c>
      <c r="E40" s="19">
        <f>VLOOKUP(A40,'[1]Исходные данные'!$A:$BF,'[1]Исходные данные'!$AU$3,0)</f>
        <v>0.90557738581507874</v>
      </c>
      <c r="F40" s="18">
        <f>VLOOKUP(A40,'[1]Исходные данные'!$A:$BF,'[1]Исходные данные'!$BC$3,0)</f>
        <v>-0.12671050176900495</v>
      </c>
      <c r="G40" s="21">
        <f>VLOOKUP(A40,'[1]Исходные данные'!$A:$BF,'[1]Исходные данные'!$AY$3,0)+100%</f>
        <v>1.2447584749634097</v>
      </c>
      <c r="H40" s="20">
        <f>VLOOKUP(A40,'[1]Исходные данные'!$A:$BF,'[1]Исходные данные'!$BF$3,0)</f>
        <v>277</v>
      </c>
      <c r="I40" s="23">
        <f t="shared" si="1"/>
        <v>38</v>
      </c>
      <c r="J40" t="s">
        <v>109</v>
      </c>
      <c r="K40" t="str">
        <f>VLOOKUP(A40,'[1]Исходные данные'!A:BK,63,0)</f>
        <v>*</v>
      </c>
    </row>
    <row r="41" spans="1:11" x14ac:dyDescent="0.25">
      <c r="A41" s="14" t="s">
        <v>59</v>
      </c>
      <c r="B41" s="16">
        <f>VLOOKUP(A41,'[1]Исходные данные'!$A:$BF,'[1]Исходные данные'!$P$3,0)</f>
        <v>7.5260566179393196E-2</v>
      </c>
      <c r="C41" s="17">
        <f>VLOOKUP(A41,'[1]Исходные данные'!$A:$BF,'[1]Исходные данные'!$O$3,0)</f>
        <v>60739.658774297663</v>
      </c>
      <c r="D41" s="18">
        <f>VLOOKUP(A41,'[1]Исходные данные'!$A:$BF,'[1]Исходные данные'!$AQ$3,0)</f>
        <v>6.8508807314777459E-2</v>
      </c>
      <c r="E41" s="19">
        <f>VLOOKUP(A41,'[1]Исходные данные'!$A:$BF,'[1]Исходные данные'!$AU$3,0)</f>
        <v>0.80660516444057773</v>
      </c>
      <c r="F41" s="18">
        <f>VLOOKUP(A41,'[1]Исходные данные'!$A:$BF,'[1]Исходные данные'!$BC$3,0)</f>
        <v>2.8348593834650188E-2</v>
      </c>
      <c r="G41" s="21">
        <f>VLOOKUP(A41,'[1]Исходные данные'!$A:$BF,'[1]Исходные данные'!$AY$3,0)+100%</f>
        <v>1.0581084773345841</v>
      </c>
      <c r="H41" s="20">
        <f>VLOOKUP(A41,'[1]Исходные данные'!$A:$BF,'[1]Исходные данные'!$BF$3,0)</f>
        <v>274</v>
      </c>
      <c r="I41" s="23">
        <f t="shared" si="1"/>
        <v>39</v>
      </c>
      <c r="J41" t="s">
        <v>114</v>
      </c>
      <c r="K41" t="str">
        <f>VLOOKUP(A41,'[1]Исходные данные'!A:BK,63,0)</f>
        <v>*</v>
      </c>
    </row>
    <row r="42" spans="1:11" x14ac:dyDescent="0.25">
      <c r="A42" s="14" t="s">
        <v>3</v>
      </c>
      <c r="B42" s="16">
        <f>VLOOKUP(A42,'[1]Исходные данные'!$A:$BF,'[1]Исходные данные'!$P$3,0)</f>
        <v>5.172753223742494E-2</v>
      </c>
      <c r="C42" s="17">
        <f>VLOOKUP(A42,'[1]Исходные данные'!$A:$BF,'[1]Исходные данные'!$O$3,0)</f>
        <v>63161.056569933353</v>
      </c>
      <c r="D42" s="18">
        <f>VLOOKUP(A42,'[1]Исходные данные'!$A:$BF,'[1]Исходные данные'!$AQ$3,0)</f>
        <v>5.2192922530400331E-2</v>
      </c>
      <c r="E42" s="19">
        <f>VLOOKUP(A42,'[1]Исходные данные'!$A:$BF,'[1]Исходные данные'!$AU$3,0)</f>
        <v>1.5629917945637894</v>
      </c>
      <c r="F42" s="18">
        <f>VLOOKUP(A42,'[1]Исходные данные'!$A:$BF,'[1]Исходные данные'!$BC$3,0)</f>
        <v>3.6528886430095629E-2</v>
      </c>
      <c r="G42" s="21">
        <f>VLOOKUP(A42,'[1]Исходные данные'!$A:$BF,'[1]Исходные данные'!$AY$3,0)+100%</f>
        <v>0.98731399139487797</v>
      </c>
      <c r="H42" s="20">
        <f>VLOOKUP(A42,'[1]Исходные данные'!$A:$BF,'[1]Исходные данные'!$BF$3,0)</f>
        <v>269</v>
      </c>
      <c r="I42" s="23">
        <f t="shared" si="1"/>
        <v>40</v>
      </c>
      <c r="J42" t="s">
        <v>115</v>
      </c>
      <c r="K42">
        <f>VLOOKUP(A42,'[1]Исходные данные'!A:BK,63,0)</f>
        <v>0</v>
      </c>
    </row>
    <row r="43" spans="1:11" x14ac:dyDescent="0.25">
      <c r="A43" s="14" t="s">
        <v>51</v>
      </c>
      <c r="B43" s="16">
        <f>VLOOKUP(A43,'[1]Исходные данные'!$A:$BF,'[1]Исходные данные'!$P$3,0)</f>
        <v>4.5709450817575409E-2</v>
      </c>
      <c r="C43" s="17">
        <f>VLOOKUP(A43,'[1]Исходные данные'!$A:$BF,'[1]Исходные данные'!$O$3,0)</f>
        <v>71782.953336203209</v>
      </c>
      <c r="D43" s="18">
        <f>VLOOKUP(A43,'[1]Исходные данные'!$A:$BF,'[1]Исходные данные'!$AQ$3,0)</f>
        <v>0.16300154320987653</v>
      </c>
      <c r="E43" s="19">
        <f>VLOOKUP(A43,'[1]Исходные данные'!$A:$BF,'[1]Исходные данные'!$AU$3,0)</f>
        <v>1.5023982755136343</v>
      </c>
      <c r="F43" s="18">
        <f>VLOOKUP(A43,'[1]Исходные данные'!$A:$BF,'[1]Исходные данные'!$BC$3,0)</f>
        <v>-3.5609850530326961E-2</v>
      </c>
      <c r="G43" s="21">
        <f>VLOOKUP(A43,'[1]Исходные данные'!$A:$BF,'[1]Исходные данные'!$AY$3,0)+100%</f>
        <v>0.85733602630807004</v>
      </c>
      <c r="H43" s="20">
        <f>VLOOKUP(A43,'[1]Исходные данные'!$A:$BF,'[1]Исходные данные'!$BF$3,0)</f>
        <v>263</v>
      </c>
      <c r="I43" s="23">
        <f t="shared" si="1"/>
        <v>41</v>
      </c>
      <c r="J43" t="s">
        <v>114</v>
      </c>
      <c r="K43">
        <f>VLOOKUP(A43,'[1]Исходные данные'!A:BK,63,0)</f>
        <v>0</v>
      </c>
    </row>
    <row r="44" spans="1:11" x14ac:dyDescent="0.25">
      <c r="A44" s="14" t="s">
        <v>5</v>
      </c>
      <c r="B44" s="16">
        <f>VLOOKUP(A44,'[1]Исходные данные'!$A:$BF,'[1]Исходные данные'!$P$3,0)</f>
        <v>5.279343149730352E-2</v>
      </c>
      <c r="C44" s="17">
        <f>VLOOKUP(A44,'[1]Исходные данные'!$A:$BF,'[1]Исходные данные'!$O$3,0)</f>
        <v>63994.163598278334</v>
      </c>
      <c r="D44" s="18">
        <f>VLOOKUP(A44,'[1]Исходные данные'!$A:$BF,'[1]Исходные данные'!$AQ$3,0)</f>
        <v>0.27371202113606341</v>
      </c>
      <c r="E44" s="19">
        <f>VLOOKUP(A44,'[1]Исходные данные'!$A:$BF,'[1]Исходные данные'!$AU$3,0)</f>
        <v>2.210082082572034</v>
      </c>
      <c r="F44" s="18">
        <f>VLOOKUP(A44,'[1]Исходные данные'!$A:$BF,'[1]Исходные данные'!$BC$3,0)</f>
        <v>-0.20545643797593177</v>
      </c>
      <c r="G44" s="21">
        <f>VLOOKUP(A44,'[1]Исходные данные'!$A:$BF,'[1]Исходные данные'!$AY$3,0)+100%</f>
        <v>0.70419169799331305</v>
      </c>
      <c r="H44" s="20">
        <f>VLOOKUP(A44,'[1]Исходные данные'!$A:$BF,'[1]Исходные данные'!$BF$3,0)</f>
        <v>259</v>
      </c>
      <c r="I44" s="23">
        <f t="shared" si="1"/>
        <v>42</v>
      </c>
      <c r="J44" t="s">
        <v>111</v>
      </c>
      <c r="K44">
        <f>VLOOKUP(A44,'[1]Исходные данные'!A:BK,63,0)</f>
        <v>0</v>
      </c>
    </row>
    <row r="45" spans="1:11" x14ac:dyDescent="0.25">
      <c r="A45" s="14" t="s">
        <v>68</v>
      </c>
      <c r="B45" s="16">
        <f>VLOOKUP(A45,'[1]Исходные данные'!$A:$BF,'[1]Исходные данные'!$P$3,0)</f>
        <v>4.7418883738650074E-2</v>
      </c>
      <c r="C45" s="17">
        <f>VLOOKUP(A45,'[1]Исходные данные'!$A:$BF,'[1]Исходные данные'!$O$3,0)</f>
        <v>81620.159971880057</v>
      </c>
      <c r="D45" s="18">
        <f>VLOOKUP(A45,'[1]Исходные данные'!$A:$BF,'[1]Исходные данные'!$AQ$3,0)</f>
        <v>0.26325224071702946</v>
      </c>
      <c r="E45" s="19">
        <f>VLOOKUP(A45,'[1]Исходные данные'!$A:$BF,'[1]Исходные данные'!$AU$3,0)</f>
        <v>0.83645480270465089</v>
      </c>
      <c r="F45" s="18">
        <f>VLOOKUP(A45,'[1]Исходные данные'!$A:$BF,'[1]Исходные данные'!$BC$3,0)</f>
        <v>-0.11180922260186937</v>
      </c>
      <c r="G45" s="21">
        <f>VLOOKUP(A45,'[1]Исходные данные'!$A:$BF,'[1]Исходные данные'!$AY$3,0)+100%</f>
        <v>1.1987750579714709</v>
      </c>
      <c r="H45" s="20">
        <f>VLOOKUP(A45,'[1]Исходные данные'!$A:$BF,'[1]Исходные данные'!$BF$3,0)</f>
        <v>259</v>
      </c>
      <c r="I45" s="23">
        <f t="shared" si="1"/>
        <v>42</v>
      </c>
      <c r="J45" t="s">
        <v>110</v>
      </c>
      <c r="K45">
        <f>VLOOKUP(A45,'[1]Исходные данные'!A:BK,63,0)</f>
        <v>0</v>
      </c>
    </row>
    <row r="46" spans="1:11" x14ac:dyDescent="0.25">
      <c r="A46" s="14" t="s">
        <v>44</v>
      </c>
      <c r="B46" s="16">
        <f>VLOOKUP(A46,'[1]Исходные данные'!$A:$BF,'[1]Исходные данные'!$P$3,0)</f>
        <v>6.0949173155592055E-2</v>
      </c>
      <c r="C46" s="17">
        <f>VLOOKUP(A46,'[1]Исходные данные'!$A:$BF,'[1]Исходные данные'!$O$3,0)</f>
        <v>67806.403152473169</v>
      </c>
      <c r="D46" s="18">
        <f>VLOOKUP(A46,'[1]Исходные данные'!$A:$BF,'[1]Исходные данные'!$AQ$3,0)</f>
        <v>4.7994811371743593E-2</v>
      </c>
      <c r="E46" s="19">
        <f>VLOOKUP(A46,'[1]Исходные данные'!$A:$BF,'[1]Исходные данные'!$AU$3,0)</f>
        <v>1.2231543014964643</v>
      </c>
      <c r="F46" s="18">
        <f>VLOOKUP(A46,'[1]Исходные данные'!$A:$BF,'[1]Исходные данные'!$BC$3,0)</f>
        <v>9.7087707476553875E-2</v>
      </c>
      <c r="G46" s="21">
        <f>VLOOKUP(A46,'[1]Исходные данные'!$A:$BF,'[1]Исходные данные'!$AY$3,0)+100%</f>
        <v>0.72538702197189564</v>
      </c>
      <c r="H46" s="20">
        <f>VLOOKUP(A46,'[1]Исходные данные'!$A:$BF,'[1]Исходные данные'!$BF$3,0)</f>
        <v>259</v>
      </c>
      <c r="I46" s="23">
        <f t="shared" si="1"/>
        <v>42</v>
      </c>
      <c r="J46" t="s">
        <v>112</v>
      </c>
      <c r="K46">
        <f>VLOOKUP(A46,'[1]Исходные данные'!A:BK,63,0)</f>
        <v>0</v>
      </c>
    </row>
    <row r="47" spans="1:11" x14ac:dyDescent="0.25">
      <c r="A47" s="14" t="s">
        <v>8</v>
      </c>
      <c r="B47" s="16">
        <f>VLOOKUP(A47,'[1]Исходные данные'!$A:$BF,'[1]Исходные данные'!$P$3,0)</f>
        <v>5.1573599780771098E-2</v>
      </c>
      <c r="C47" s="17">
        <f>VLOOKUP(A47,'[1]Исходные данные'!$A:$BF,'[1]Исходные данные'!$O$3,0)</f>
        <v>69562.825608599698</v>
      </c>
      <c r="D47" s="18">
        <f>VLOOKUP(A47,'[1]Исходные данные'!$A:$BF,'[1]Исходные данные'!$AQ$3,0)</f>
        <v>0.26422886319267158</v>
      </c>
      <c r="E47" s="19">
        <f>VLOOKUP(A47,'[1]Исходные данные'!$A:$BF,'[1]Исходные данные'!$AU$3,0)</f>
        <v>1.446932591995161</v>
      </c>
      <c r="F47" s="18">
        <f>VLOOKUP(A47,'[1]Исходные данные'!$A:$BF,'[1]Исходные данные'!$BC$3,0)</f>
        <v>-0.2000151775776586</v>
      </c>
      <c r="G47" s="21">
        <f>VLOOKUP(A47,'[1]Исходные данные'!$A:$BF,'[1]Исходные данные'!$AY$3,0)+100%</f>
        <v>0.84432993944906021</v>
      </c>
      <c r="H47" s="20">
        <f>VLOOKUP(A47,'[1]Исходные данные'!$A:$BF,'[1]Исходные данные'!$BF$3,0)</f>
        <v>258</v>
      </c>
      <c r="I47" s="23">
        <f t="shared" si="1"/>
        <v>45</v>
      </c>
      <c r="J47" t="s">
        <v>114</v>
      </c>
      <c r="K47" t="str">
        <f>VLOOKUP(A47,'[1]Исходные данные'!A:BK,63,0)</f>
        <v>*</v>
      </c>
    </row>
    <row r="48" spans="1:11" x14ac:dyDescent="0.25">
      <c r="A48" s="14" t="s">
        <v>43</v>
      </c>
      <c r="B48" s="16">
        <f>VLOOKUP(A48,'[1]Исходные данные'!$A:$BF,'[1]Исходные данные'!$P$3,0)</f>
        <v>5.9404806421201765E-2</v>
      </c>
      <c r="C48" s="17">
        <f>VLOOKUP(A48,'[1]Исходные данные'!$A:$BF,'[1]Исходные данные'!$O$3,0)</f>
        <v>65271.447170246225</v>
      </c>
      <c r="D48" s="18">
        <f>VLOOKUP(A48,'[1]Исходные данные'!$A:$BF,'[1]Исходные данные'!$AQ$3,0)</f>
        <v>9.864036632617118E-2</v>
      </c>
      <c r="E48" s="19">
        <f>VLOOKUP(A48,'[1]Исходные данные'!$A:$BF,'[1]Исходные данные'!$AU$3,0)</f>
        <v>1.0194840495837671</v>
      </c>
      <c r="F48" s="18">
        <f>VLOOKUP(A48,'[1]Исходные данные'!$A:$BF,'[1]Исходные данные'!$BC$3,0)</f>
        <v>5.0476459571573956E-2</v>
      </c>
      <c r="G48" s="21">
        <f>VLOOKUP(A48,'[1]Исходные данные'!$A:$BF,'[1]Исходные данные'!$AY$3,0)+100%</f>
        <v>0.54239244669240383</v>
      </c>
      <c r="H48" s="20">
        <f>VLOOKUP(A48,'[1]Исходные данные'!$A:$BF,'[1]Исходные данные'!$BF$3,0)</f>
        <v>254</v>
      </c>
      <c r="I48" s="23">
        <f t="shared" si="1"/>
        <v>46</v>
      </c>
      <c r="J48" t="s">
        <v>112</v>
      </c>
      <c r="K48" t="str">
        <f>VLOOKUP(A48,'[1]Исходные данные'!A:BK,63,0)</f>
        <v>*</v>
      </c>
    </row>
    <row r="49" spans="1:11" x14ac:dyDescent="0.25">
      <c r="A49" s="14" t="s">
        <v>82</v>
      </c>
      <c r="B49" s="16">
        <f>VLOOKUP(A49,'[1]Исходные данные'!$A:$BF,'[1]Исходные данные'!$P$3,0)</f>
        <v>3.4697106690777579E-2</v>
      </c>
      <c r="C49" s="17">
        <f>VLOOKUP(A49,'[1]Исходные данные'!$A:$BF,'[1]Исходные данные'!$O$3,0)</f>
        <v>91088.335413680776</v>
      </c>
      <c r="D49" s="18">
        <f>VLOOKUP(A49,'[1]Исходные данные'!$A:$BF,'[1]Исходные данные'!$AQ$3,0)</f>
        <v>6.1611374407582936E-2</v>
      </c>
      <c r="E49" s="19">
        <f>VLOOKUP(A49,'[1]Исходные данные'!$A:$BF,'[1]Исходные данные'!$AU$3,0)</f>
        <v>1.4123687693038531</v>
      </c>
      <c r="F49" s="18">
        <f>VLOOKUP(A49,'[1]Исходные данные'!$A:$BF,'[1]Исходные данные'!$BC$3,0)</f>
        <v>-2.7308192457737322E-2</v>
      </c>
      <c r="G49" s="21">
        <f>VLOOKUP(A49,'[1]Исходные данные'!$A:$BF,'[1]Исходные данные'!$AY$3,0)+100%</f>
        <v>1.1616768490102041</v>
      </c>
      <c r="H49" s="20">
        <f>VLOOKUP(A49,'[1]Исходные данные'!$A:$BF,'[1]Исходные данные'!$BF$3,0)</f>
        <v>252</v>
      </c>
      <c r="I49" s="23">
        <f t="shared" si="1"/>
        <v>47</v>
      </c>
      <c r="J49" t="s">
        <v>110</v>
      </c>
      <c r="K49">
        <f>VLOOKUP(A49,'[1]Исходные данные'!A:BK,63,0)</f>
        <v>0</v>
      </c>
    </row>
    <row r="50" spans="1:11" ht="30" x14ac:dyDescent="0.25">
      <c r="A50" s="14" t="s">
        <v>80</v>
      </c>
      <c r="B50" s="16">
        <f>VLOOKUP(A50,'[1]Исходные данные'!$A:$BF,'[1]Исходные данные'!$P$3,0)</f>
        <v>6.1364840235942651E-2</v>
      </c>
      <c r="C50" s="17">
        <f>VLOOKUP(A50,'[1]Исходные данные'!$A:$BF,'[1]Исходные данные'!$O$3,0)</f>
        <v>59369.146662765197</v>
      </c>
      <c r="D50" s="18">
        <f>VLOOKUP(A50,'[1]Исходные данные'!$A:$BF,'[1]Исходные данные'!$AQ$3,0)</f>
        <v>0</v>
      </c>
      <c r="E50" s="19">
        <f>VLOOKUP(A50,'[1]Исходные данные'!$A:$BF,'[1]Исходные данные'!$AU$3,0)</f>
        <v>0</v>
      </c>
      <c r="F50" s="18">
        <f>VLOOKUP(A50,'[1]Исходные данные'!$A:$BF,'[1]Исходные данные'!$BC$3,0)</f>
        <v>1.1589418665530798E-2</v>
      </c>
      <c r="G50" s="21">
        <f>VLOOKUP(A50,'[1]Исходные данные'!$A:$BF,'[1]Исходные данные'!$AY$3,0)+100%</f>
        <v>0.65041204634446936</v>
      </c>
      <c r="H50" s="20">
        <f>VLOOKUP(A50,'[1]Исходные данные'!$A:$BF,'[1]Исходные данные'!$BF$3,0)</f>
        <v>250</v>
      </c>
      <c r="I50" s="23">
        <f t="shared" si="1"/>
        <v>48</v>
      </c>
      <c r="J50" t="s">
        <v>113</v>
      </c>
      <c r="K50">
        <f>VLOOKUP(A50,'[1]Исходные данные'!A:BK,63,0)</f>
        <v>0</v>
      </c>
    </row>
    <row r="51" spans="1:11" x14ac:dyDescent="0.25">
      <c r="A51" s="14" t="s">
        <v>45</v>
      </c>
      <c r="B51" s="16">
        <f>VLOOKUP(A51,'[1]Исходные данные'!$A:$BF,'[1]Исходные данные'!$P$3,0)</f>
        <v>5.3051435126046036E-2</v>
      </c>
      <c r="C51" s="17">
        <f>VLOOKUP(A51,'[1]Исходные данные'!$A:$BF,'[1]Исходные данные'!$O$3,0)</f>
        <v>83720.002692874739</v>
      </c>
      <c r="D51" s="18">
        <f>VLOOKUP(A51,'[1]Исходные данные'!$A:$BF,'[1]Исходные данные'!$AQ$3,0)</f>
        <v>0.28328611898016998</v>
      </c>
      <c r="E51" s="19">
        <f>VLOOKUP(A51,'[1]Исходные данные'!$A:$BF,'[1]Исходные данные'!$AU$3,0)</f>
        <v>1.2278910031533752</v>
      </c>
      <c r="F51" s="18">
        <f>VLOOKUP(A51,'[1]Исходные данные'!$A:$BF,'[1]Исходные данные'!$BC$3,0)</f>
        <v>-0.1779210809150929</v>
      </c>
      <c r="G51" s="21">
        <f>VLOOKUP(A51,'[1]Исходные данные'!$A:$BF,'[1]Исходные данные'!$AY$3,0)+100%</f>
        <v>0.74820729168188338</v>
      </c>
      <c r="H51" s="20">
        <f>VLOOKUP(A51,'[1]Исходные данные'!$A:$BF,'[1]Исходные данные'!$BF$3,0)</f>
        <v>243</v>
      </c>
      <c r="I51" s="23">
        <f t="shared" si="1"/>
        <v>49</v>
      </c>
      <c r="J51" t="s">
        <v>111</v>
      </c>
      <c r="K51">
        <f>VLOOKUP(A51,'[1]Исходные данные'!A:BK,63,0)</f>
        <v>0</v>
      </c>
    </row>
    <row r="52" spans="1:11" x14ac:dyDescent="0.25">
      <c r="A52" s="14" t="s">
        <v>31</v>
      </c>
      <c r="B52" s="16">
        <f>VLOOKUP(A52,'[1]Исходные данные'!$A:$BF,'[1]Исходные данные'!$P$3,0)</f>
        <v>5.9292764990307271E-2</v>
      </c>
      <c r="C52" s="17">
        <f>VLOOKUP(A52,'[1]Исходные данные'!$A:$BF,'[1]Исходные данные'!$O$3,0)</f>
        <v>46631.438677189028</v>
      </c>
      <c r="D52" s="18">
        <f>VLOOKUP(A52,'[1]Исходные данные'!$A:$BF,'[1]Исходные данные'!$AQ$3,0)</f>
        <v>9.7333333333333327E-2</v>
      </c>
      <c r="E52" s="19">
        <f>VLOOKUP(A52,'[1]Исходные данные'!$A:$BF,'[1]Исходные данные'!$AU$3,0)</f>
        <v>1.5650889365255911</v>
      </c>
      <c r="F52" s="18">
        <f>VLOOKUP(A52,'[1]Исходные данные'!$A:$BF,'[1]Исходные данные'!$BC$3,0)</f>
        <v>2.9496356205263499E-2</v>
      </c>
      <c r="G52" s="21">
        <f>VLOOKUP(A52,'[1]Исходные данные'!$A:$BF,'[1]Исходные данные'!$AY$3,0)+100%</f>
        <v>0.64918179863382774</v>
      </c>
      <c r="H52" s="20">
        <f>VLOOKUP(A52,'[1]Исходные данные'!$A:$BF,'[1]Исходные данные'!$BF$3,0)</f>
        <v>243</v>
      </c>
      <c r="I52" s="23">
        <f t="shared" si="1"/>
        <v>49</v>
      </c>
      <c r="J52" t="s">
        <v>111</v>
      </c>
      <c r="K52">
        <f>VLOOKUP(A52,'[1]Исходные данные'!A:BK,63,0)</f>
        <v>0</v>
      </c>
    </row>
    <row r="53" spans="1:11" x14ac:dyDescent="0.25">
      <c r="A53" s="14" t="s">
        <v>14</v>
      </c>
      <c r="B53" s="16">
        <f>VLOOKUP(A53,'[1]Исходные данные'!$A:$BF,'[1]Исходные данные'!$P$3,0)</f>
        <v>6.9491525423728814E-2</v>
      </c>
      <c r="C53" s="17">
        <f>VLOOKUP(A53,'[1]Исходные данные'!$A:$BF,'[1]Исходные данные'!$O$3,0)</f>
        <v>48224.859924953111</v>
      </c>
      <c r="D53" s="18">
        <f>VLOOKUP(A53,'[1]Исходные данные'!$A:$BF,'[1]Исходные данные'!$AQ$3,0)</f>
        <v>6.6545123062898809E-2</v>
      </c>
      <c r="E53" s="19">
        <f>VLOOKUP(A53,'[1]Исходные данные'!$A:$BF,'[1]Исходные данные'!$AU$3,0)</f>
        <v>0.99127379736802979</v>
      </c>
      <c r="F53" s="18">
        <f>VLOOKUP(A53,'[1]Исходные данные'!$A:$BF,'[1]Исходные данные'!$BC$3,0)</f>
        <v>9.1674671368606658E-2</v>
      </c>
      <c r="G53" s="21">
        <f>VLOOKUP(A53,'[1]Исходные данные'!$A:$BF,'[1]Исходные данные'!$AY$3,0)+100%</f>
        <v>0.79540518778781466</v>
      </c>
      <c r="H53" s="20">
        <f>VLOOKUP(A53,'[1]Исходные данные'!$A:$BF,'[1]Исходные данные'!$BF$3,0)</f>
        <v>242</v>
      </c>
      <c r="I53" s="23">
        <f t="shared" si="1"/>
        <v>51</v>
      </c>
      <c r="J53" t="s">
        <v>111</v>
      </c>
      <c r="K53">
        <f>VLOOKUP(A53,'[1]Исходные данные'!A:BK,63,0)</f>
        <v>0</v>
      </c>
    </row>
    <row r="54" spans="1:11" x14ac:dyDescent="0.25">
      <c r="A54" s="14" t="s">
        <v>50</v>
      </c>
      <c r="B54" s="16">
        <f>VLOOKUP(A54,'[1]Исходные данные'!$A:$BF,'[1]Исходные данные'!$P$3,0)</f>
        <v>6.6116726375452975E-2</v>
      </c>
      <c r="C54" s="17">
        <f>VLOOKUP(A54,'[1]Исходные данные'!$A:$BF,'[1]Исходные данные'!$O$3,0)</f>
        <v>52081.613774203615</v>
      </c>
      <c r="D54" s="18">
        <f>VLOOKUP(A54,'[1]Исходные данные'!$A:$BF,'[1]Исходные данные'!$AQ$3,0)</f>
        <v>3.2189750105887337E-2</v>
      </c>
      <c r="E54" s="19">
        <f>VLOOKUP(A54,'[1]Исходные данные'!$A:$BF,'[1]Исходные данные'!$AU$3,0)</f>
        <v>1.8704083924679684</v>
      </c>
      <c r="F54" s="18">
        <f>VLOOKUP(A54,'[1]Исходные данные'!$A:$BF,'[1]Исходные данные'!$BC$3,0)</f>
        <v>4.2560628334686913E-3</v>
      </c>
      <c r="G54" s="21">
        <f>VLOOKUP(A54,'[1]Исходные данные'!$A:$BF,'[1]Исходные данные'!$AY$3,0)+100%</f>
        <v>0.82517112685617267</v>
      </c>
      <c r="H54" s="20">
        <f>VLOOKUP(A54,'[1]Исходные данные'!$A:$BF,'[1]Исходные данные'!$BF$3,0)</f>
        <v>240</v>
      </c>
      <c r="I54" s="23">
        <f t="shared" si="1"/>
        <v>52</v>
      </c>
      <c r="J54" t="s">
        <v>115</v>
      </c>
      <c r="K54" t="str">
        <f>VLOOKUP(A54,'[1]Исходные данные'!A:BK,63,0)</f>
        <v>*</v>
      </c>
    </row>
    <row r="55" spans="1:11" x14ac:dyDescent="0.25">
      <c r="A55" s="14" t="s">
        <v>2</v>
      </c>
      <c r="B55" s="16">
        <f>VLOOKUP(A55,'[1]Исходные данные'!$A:$BF,'[1]Исходные данные'!$P$3,0)</f>
        <v>5.1971669218989283E-2</v>
      </c>
      <c r="C55" s="17">
        <f>VLOOKUP(A55,'[1]Исходные данные'!$A:$BF,'[1]Исходные данные'!$O$3,0)</f>
        <v>62431.331215469603</v>
      </c>
      <c r="D55" s="18">
        <f>VLOOKUP(A55,'[1]Исходные данные'!$A:$BF,'[1]Исходные данные'!$AQ$3,0)</f>
        <v>3.1683168316831684E-2</v>
      </c>
      <c r="E55" s="19">
        <f>VLOOKUP(A55,'[1]Исходные данные'!$A:$BF,'[1]Исходные данные'!$AU$3,0)</f>
        <v>1.2324437690636589</v>
      </c>
      <c r="F55" s="18">
        <f>VLOOKUP(A55,'[1]Исходные данные'!$A:$BF,'[1]Исходные данные'!$BC$3,0)</f>
        <v>2.7550260610573342E-2</v>
      </c>
      <c r="G55" s="21">
        <f>VLOOKUP(A55,'[1]Исходные данные'!$A:$BF,'[1]Исходные данные'!$AY$3,0)+100%</f>
        <v>1.0886445382816639</v>
      </c>
      <c r="H55" s="20">
        <f>VLOOKUP(A55,'[1]Исходные данные'!$A:$BF,'[1]Исходные данные'!$BF$3,0)</f>
        <v>240</v>
      </c>
      <c r="I55" s="23">
        <f t="shared" si="1"/>
        <v>52</v>
      </c>
      <c r="J55" t="s">
        <v>115</v>
      </c>
      <c r="K55">
        <f>VLOOKUP(A55,'[1]Исходные данные'!A:BK,63,0)</f>
        <v>0</v>
      </c>
    </row>
    <row r="56" spans="1:11" x14ac:dyDescent="0.25">
      <c r="A56" s="14" t="s">
        <v>75</v>
      </c>
      <c r="B56" s="16">
        <f>VLOOKUP(A56,'[1]Исходные данные'!$A:$BF,'[1]Исходные данные'!$P$3,0)</f>
        <v>5.6538343356305691E-2</v>
      </c>
      <c r="C56" s="17">
        <f>VLOOKUP(A56,'[1]Исходные данные'!$A:$BF,'[1]Исходные данные'!$O$3,0)</f>
        <v>58282.917162267055</v>
      </c>
      <c r="D56" s="18">
        <f>VLOOKUP(A56,'[1]Исходные данные'!$A:$BF,'[1]Исходные данные'!$AQ$3,0)</f>
        <v>8.5587404117884541E-2</v>
      </c>
      <c r="E56" s="19">
        <f>VLOOKUP(A56,'[1]Исходные данные'!$A:$BF,'[1]Исходные данные'!$AU$3,0)</f>
        <v>1.610982448044012</v>
      </c>
      <c r="F56" s="18">
        <f>VLOOKUP(A56,'[1]Исходные данные'!$A:$BF,'[1]Исходные данные'!$BC$3,0)</f>
        <v>1.9117330462863295E-2</v>
      </c>
      <c r="G56" s="21">
        <f>VLOOKUP(A56,'[1]Исходные данные'!$A:$BF,'[1]Исходные данные'!$AY$3,0)+100%</f>
        <v>0.64579580220628574</v>
      </c>
      <c r="H56" s="20">
        <f>VLOOKUP(A56,'[1]Исходные данные'!$A:$BF,'[1]Исходные данные'!$BF$3,0)</f>
        <v>237</v>
      </c>
      <c r="I56" s="23">
        <f t="shared" si="1"/>
        <v>54</v>
      </c>
      <c r="J56" t="s">
        <v>113</v>
      </c>
      <c r="K56">
        <f>VLOOKUP(A56,'[1]Исходные данные'!A:BK,63,0)</f>
        <v>0</v>
      </c>
    </row>
    <row r="57" spans="1:11" x14ac:dyDescent="0.25">
      <c r="A57" s="14" t="s">
        <v>73</v>
      </c>
      <c r="B57" s="16">
        <f>VLOOKUP(A57,'[1]Исходные данные'!$A:$BF,'[1]Исходные данные'!$P$3,0)</f>
        <v>5.5994849931372909E-2</v>
      </c>
      <c r="C57" s="17">
        <f>VLOOKUP(A57,'[1]Исходные данные'!$A:$BF,'[1]Исходные данные'!$O$3,0)</f>
        <v>59940.788351409996</v>
      </c>
      <c r="D57" s="18">
        <f>VLOOKUP(A57,'[1]Исходные данные'!$A:$BF,'[1]Исходные данные'!$AQ$3,0)</f>
        <v>6.3467788185815333E-2</v>
      </c>
      <c r="E57" s="19">
        <f>VLOOKUP(A57,'[1]Исходные данные'!$A:$BF,'[1]Исходные данные'!$AU$3,0)</f>
        <v>0.89916830187456409</v>
      </c>
      <c r="F57" s="18">
        <f>VLOOKUP(A57,'[1]Исходные данные'!$A:$BF,'[1]Исходные данные'!$BC$3,0)</f>
        <v>5.2785991233015403E-2</v>
      </c>
      <c r="G57" s="21">
        <f>VLOOKUP(A57,'[1]Исходные данные'!$A:$BF,'[1]Исходные данные'!$AY$3,0)+100%</f>
        <v>0.88029991645135219</v>
      </c>
      <c r="H57" s="20">
        <f>VLOOKUP(A57,'[1]Исходные данные'!$A:$BF,'[1]Исходные данные'!$BF$3,0)</f>
        <v>236</v>
      </c>
      <c r="I57" s="23">
        <f t="shared" si="1"/>
        <v>55</v>
      </c>
      <c r="J57" t="s">
        <v>112</v>
      </c>
      <c r="K57">
        <f>VLOOKUP(A57,'[1]Исходные данные'!A:BK,63,0)</f>
        <v>0</v>
      </c>
    </row>
    <row r="58" spans="1:11" x14ac:dyDescent="0.25">
      <c r="A58" s="14" t="s">
        <v>24</v>
      </c>
      <c r="B58" s="16">
        <f>VLOOKUP(A58,'[1]Исходные данные'!$A:$BF,'[1]Исходные данные'!$P$3,0)</f>
        <v>4.8569178262011029E-2</v>
      </c>
      <c r="C58" s="17">
        <f>VLOOKUP(A58,'[1]Исходные данные'!$A:$BF,'[1]Исходные данные'!$O$3,0)</f>
        <v>65837.664468468443</v>
      </c>
      <c r="D58" s="18">
        <f>VLOOKUP(A58,'[1]Исходные данные'!$A:$BF,'[1]Исходные данные'!$AQ$3,0)</f>
        <v>0.11839323467230443</v>
      </c>
      <c r="E58" s="19">
        <f>VLOOKUP(A58,'[1]Исходные данные'!$A:$BF,'[1]Исходные данные'!$AU$3,0)</f>
        <v>1.2628604828285284</v>
      </c>
      <c r="F58" s="18">
        <f>VLOOKUP(A58,'[1]Исходные данные'!$A:$BF,'[1]Исходные данные'!$BC$3,0)</f>
        <v>-0.10909443851305445</v>
      </c>
      <c r="G58" s="21">
        <f>VLOOKUP(A58,'[1]Исходные данные'!$A:$BF,'[1]Исходные данные'!$AY$3,0)+100%</f>
        <v>1.0052169063056848</v>
      </c>
      <c r="H58" s="20">
        <f>VLOOKUP(A58,'[1]Исходные данные'!$A:$BF,'[1]Исходные данные'!$BF$3,0)</f>
        <v>231</v>
      </c>
      <c r="I58" s="23">
        <f t="shared" si="1"/>
        <v>56</v>
      </c>
      <c r="J58" t="s">
        <v>109</v>
      </c>
      <c r="K58">
        <f>VLOOKUP(A58,'[1]Исходные данные'!A:BK,63,0)</f>
        <v>0</v>
      </c>
    </row>
    <row r="59" spans="1:11" x14ac:dyDescent="0.25">
      <c r="A59" s="14" t="s">
        <v>77</v>
      </c>
      <c r="B59" s="16">
        <f>VLOOKUP(A59,'[1]Исходные данные'!$A:$BF,'[1]Исходные данные'!$P$3,0)</f>
        <v>5.803250289942305E-2</v>
      </c>
      <c r="C59" s="17">
        <f>VLOOKUP(A59,'[1]Исходные данные'!$A:$BF,'[1]Исходные данные'!$O$3,0)</f>
        <v>78651.115980268136</v>
      </c>
      <c r="D59" s="18">
        <f>VLOOKUP(A59,'[1]Исходные данные'!$A:$BF,'[1]Исходные данные'!$AQ$3,0)</f>
        <v>8.9867445517861161E-2</v>
      </c>
      <c r="E59" s="19">
        <f>VLOOKUP(A59,'[1]Исходные данные'!$A:$BF,'[1]Исходные данные'!$AU$3,0)</f>
        <v>0.73204919806494528</v>
      </c>
      <c r="F59" s="18">
        <f>VLOOKUP(A59,'[1]Исходные данные'!$A:$BF,'[1]Исходные данные'!$BC$3,0)</f>
        <v>-0.17457279326815306</v>
      </c>
      <c r="G59" s="21">
        <f>VLOOKUP(A59,'[1]Исходные данные'!$A:$BF,'[1]Исходные данные'!$AY$3,0)+100%</f>
        <v>1.1011295150313687</v>
      </c>
      <c r="H59" s="20">
        <f>VLOOKUP(A59,'[1]Исходные данные'!$A:$BF,'[1]Исходные данные'!$BF$3,0)</f>
        <v>231</v>
      </c>
      <c r="I59" s="23">
        <f t="shared" si="1"/>
        <v>56</v>
      </c>
      <c r="J59" t="s">
        <v>114</v>
      </c>
      <c r="K59">
        <f>VLOOKUP(A59,'[1]Исходные данные'!A:BK,63,0)</f>
        <v>0</v>
      </c>
    </row>
    <row r="60" spans="1:11" x14ac:dyDescent="0.25">
      <c r="A60" s="14" t="s">
        <v>61</v>
      </c>
      <c r="B60" s="16">
        <f>VLOOKUP(A60,'[1]Исходные данные'!$A:$BF,'[1]Исходные данные'!$P$3,0)</f>
        <v>4.9837841962684572E-2</v>
      </c>
      <c r="C60" s="17">
        <f>VLOOKUP(A60,'[1]Исходные данные'!$A:$BF,'[1]Исходные данные'!$O$3,0)</f>
        <v>61783.061497473565</v>
      </c>
      <c r="D60" s="18">
        <f>VLOOKUP(A60,'[1]Исходные данные'!$A:$BF,'[1]Исходные данные'!$AQ$3,0)</f>
        <v>0.13315485416373116</v>
      </c>
      <c r="E60" s="18">
        <f>VLOOKUP(A60,'[1]Исходные данные'!$A:$BF,'[1]Исходные данные'!$AU$3,0)</f>
        <v>1.3088884203766762</v>
      </c>
      <c r="F60" s="18">
        <f>VLOOKUP(A60,'[1]Исходные данные'!$A:$BF,'[1]Исходные данные'!$BC$3,0)</f>
        <v>-5.5954424218982925E-2</v>
      </c>
      <c r="G60" s="21">
        <f>VLOOKUP(A60,'[1]Исходные данные'!$A:$BF,'[1]Исходные данные'!$AY$3,0)+100%</f>
        <v>0.86854877189970348</v>
      </c>
      <c r="H60" s="20">
        <f>VLOOKUP(A60,'[1]Исходные данные'!$A:$BF,'[1]Исходные данные'!$BF$3,0)</f>
        <v>226</v>
      </c>
      <c r="I60" s="23">
        <f t="shared" si="1"/>
        <v>58</v>
      </c>
      <c r="J60" t="s">
        <v>114</v>
      </c>
      <c r="K60">
        <f>VLOOKUP(A60,'[1]Исходные данные'!A:BK,63,0)</f>
        <v>0</v>
      </c>
    </row>
    <row r="61" spans="1:11" x14ac:dyDescent="0.25">
      <c r="A61" s="14" t="s">
        <v>69</v>
      </c>
      <c r="B61" s="16">
        <f>VLOOKUP(A61,'[1]Исходные данные'!$A:$BF,'[1]Исходные данные'!$P$3,0)</f>
        <v>4.6330903880894538E-2</v>
      </c>
      <c r="C61" s="17">
        <f>VLOOKUP(A61,'[1]Исходные данные'!$A:$BF,'[1]Исходные данные'!$O$3,0)</f>
        <v>58977.938373109246</v>
      </c>
      <c r="D61" s="18">
        <f>VLOOKUP(A61,'[1]Исходные данные'!$A:$BF,'[1]Исходные данные'!$AQ$3,0)</f>
        <v>9.5894703854591035E-2</v>
      </c>
      <c r="E61" s="19">
        <f>VLOOKUP(A61,'[1]Исходные данные'!$A:$BF,'[1]Исходные данные'!$AU$3,0)</f>
        <v>1.8552138496421793</v>
      </c>
      <c r="F61" s="18">
        <f>VLOOKUP(A61,'[1]Исходные данные'!$A:$BF,'[1]Исходные данные'!$BC$3,0)</f>
        <v>-3.7669074513986524E-2</v>
      </c>
      <c r="G61" s="21">
        <f>VLOOKUP(A61,'[1]Исходные данные'!$A:$BF,'[1]Исходные данные'!$AY$3,0)+100%</f>
        <v>0.84638073559494242</v>
      </c>
      <c r="H61" s="20">
        <f>VLOOKUP(A61,'[1]Исходные данные'!$A:$BF,'[1]Исходные данные'!$BF$3,0)</f>
        <v>225</v>
      </c>
      <c r="I61" s="23">
        <f t="shared" si="1"/>
        <v>59</v>
      </c>
      <c r="J61" t="s">
        <v>112</v>
      </c>
      <c r="K61">
        <f>VLOOKUP(A61,'[1]Исходные данные'!A:BK,63,0)</f>
        <v>0</v>
      </c>
    </row>
    <row r="62" spans="1:11" x14ac:dyDescent="0.25">
      <c r="A62" s="14" t="s">
        <v>92</v>
      </c>
      <c r="B62" s="16">
        <f>VLOOKUP(A62,'[1]Исходные данные'!$A:$BF,'[1]Исходные данные'!$P$3,0)</f>
        <v>5.1429238582631202E-2</v>
      </c>
      <c r="C62" s="17">
        <f>VLOOKUP(A62,'[1]Исходные данные'!$A:$BF,'[1]Исходные данные'!$O$3,0)</f>
        <v>61685.104063564118</v>
      </c>
      <c r="D62" s="18">
        <f>VLOOKUP(A62,'[1]Исходные данные'!$A:$BF,'[1]Исходные данные'!$AQ$3,0)</f>
        <v>5.1776649746192893E-2</v>
      </c>
      <c r="E62" s="19">
        <f>VLOOKUP(A62,'[1]Исходные данные'!$A:$BF,'[1]Исходные данные'!$AU$3,0)</f>
        <v>1.3666007053489841</v>
      </c>
      <c r="F62" s="18">
        <f>VLOOKUP(A62,'[1]Исходные данные'!$A:$BF,'[1]Исходные данные'!$BC$3,0)</f>
        <v>-2.4255590544903734E-2</v>
      </c>
      <c r="G62" s="21">
        <f>VLOOKUP(A62,'[1]Исходные данные'!$A:$BF,'[1]Исходные данные'!$AY$3,0)+100%</f>
        <v>1.0852896855944478</v>
      </c>
      <c r="H62" s="20">
        <f>VLOOKUP(A62,'[1]Исходные данные'!$A:$BF,'[1]Исходные данные'!$BF$3,0)</f>
        <v>224</v>
      </c>
      <c r="I62" s="23">
        <f t="shared" si="1"/>
        <v>60</v>
      </c>
      <c r="J62" t="s">
        <v>99</v>
      </c>
      <c r="K62">
        <f>VLOOKUP(A62,'[1]Исходные данные'!A:BK,63,0)</f>
        <v>0</v>
      </c>
    </row>
    <row r="63" spans="1:11" x14ac:dyDescent="0.25">
      <c r="A63" s="14" t="s">
        <v>30</v>
      </c>
      <c r="B63" s="16">
        <f>VLOOKUP(A63,'[1]Исходные данные'!$A:$BF,'[1]Исходные данные'!$P$3,0)</f>
        <v>5.5511182108626198E-2</v>
      </c>
      <c r="C63" s="17">
        <f>VLOOKUP(A63,'[1]Исходные данные'!$A:$BF,'[1]Исходные данные'!$O$3,0)</f>
        <v>62601.174987153128</v>
      </c>
      <c r="D63" s="18">
        <f>VLOOKUP(A63,'[1]Исходные данные'!$A:$BF,'[1]Исходные данные'!$AQ$3,0)</f>
        <v>0.14052668375670008</v>
      </c>
      <c r="E63" s="19">
        <f>VLOOKUP(A63,'[1]Исходные данные'!$A:$BF,'[1]Исходные данные'!$AU$3,0)</f>
        <v>0.64618213091621834</v>
      </c>
      <c r="F63" s="18">
        <f>VLOOKUP(A63,'[1]Исходные данные'!$A:$BF,'[1]Исходные данные'!$BC$3,0)</f>
        <v>-6.8959734101754863E-2</v>
      </c>
      <c r="G63" s="21">
        <f>VLOOKUP(A63,'[1]Исходные данные'!$A:$BF,'[1]Исходные данные'!$AY$3,0)+100%</f>
        <v>1.0125232078547546</v>
      </c>
      <c r="H63" s="20">
        <f>VLOOKUP(A63,'[1]Исходные данные'!$A:$BF,'[1]Исходные данные'!$BF$3,0)</f>
        <v>219</v>
      </c>
      <c r="I63" s="23">
        <f t="shared" si="1"/>
        <v>61</v>
      </c>
      <c r="J63" t="s">
        <v>114</v>
      </c>
      <c r="K63">
        <f>VLOOKUP(A63,'[1]Исходные данные'!A:BK,63,0)</f>
        <v>0</v>
      </c>
    </row>
    <row r="64" spans="1:11" x14ac:dyDescent="0.25">
      <c r="A64" s="14" t="s">
        <v>72</v>
      </c>
      <c r="B64" s="16">
        <f>VLOOKUP(A64,'[1]Исходные данные'!$A:$BF,'[1]Исходные данные'!$P$3,0)</f>
        <v>8.4876839551001171E-2</v>
      </c>
      <c r="C64" s="17">
        <f>VLOOKUP(A64,'[1]Исходные данные'!$A:$BF,'[1]Исходные данные'!$O$3,0)</f>
        <v>51327.968891402728</v>
      </c>
      <c r="D64" s="18">
        <f>VLOOKUP(A64,'[1]Исходные данные'!$A:$BF,'[1]Исходные данные'!$AQ$3,0)</f>
        <v>1.9356942010676881E-2</v>
      </c>
      <c r="E64" s="19">
        <f>VLOOKUP(A64,'[1]Исходные данные'!$A:$BF,'[1]Исходные данные'!$AU$3,0)</f>
        <v>0.9323903377832965</v>
      </c>
      <c r="F64" s="18">
        <f>VLOOKUP(A64,'[1]Исходные данные'!$A:$BF,'[1]Исходные данные'!$BC$3,0)</f>
        <v>6.3832370644047801E-3</v>
      </c>
      <c r="G64" s="21">
        <f>VLOOKUP(A64,'[1]Исходные данные'!$A:$BF,'[1]Исходные данные'!$AY$3,0)+100%</f>
        <v>1.0628190157316848</v>
      </c>
      <c r="H64" s="20">
        <f>VLOOKUP(A64,'[1]Исходные данные'!$A:$BF,'[1]Исходные данные'!$BF$3,0)</f>
        <v>219</v>
      </c>
      <c r="I64" s="23">
        <f t="shared" si="1"/>
        <v>61</v>
      </c>
      <c r="J64" t="s">
        <v>115</v>
      </c>
      <c r="K64">
        <f>VLOOKUP(A64,'[1]Исходные данные'!A:BK,63,0)</f>
        <v>0</v>
      </c>
    </row>
    <row r="65" spans="1:11" x14ac:dyDescent="0.25">
      <c r="A65" s="14" t="s">
        <v>32</v>
      </c>
      <c r="B65" s="16">
        <f>VLOOKUP(A65,'[1]Исходные данные'!$A:$BF,'[1]Исходные данные'!$P$3,0)</f>
        <v>6.0163339382940106E-2</v>
      </c>
      <c r="C65" s="17">
        <f>VLOOKUP(A65,'[1]Исходные данные'!$A:$BF,'[1]Исходные данные'!$O$3,0)</f>
        <v>52472.519798893896</v>
      </c>
      <c r="D65" s="18">
        <f>VLOOKUP(A65,'[1]Исходные данные'!$A:$BF,'[1]Исходные данные'!$AQ$3,0)</f>
        <v>6.5155807365439092E-2</v>
      </c>
      <c r="E65" s="19">
        <f>VLOOKUP(A65,'[1]Исходные данные'!$A:$BF,'[1]Исходные данные'!$AU$3,0)</f>
        <v>1.021125935992035</v>
      </c>
      <c r="F65" s="18">
        <f>VLOOKUP(A65,'[1]Исходные данные'!$A:$BF,'[1]Исходные данные'!$BC$3,0)</f>
        <v>5.2954627512336021E-3</v>
      </c>
      <c r="G65" s="21">
        <f>VLOOKUP(A65,'[1]Исходные данные'!$A:$BF,'[1]Исходные данные'!$AY$3,0)+100%</f>
        <v>0.99290992222767027</v>
      </c>
      <c r="H65" s="20">
        <f>VLOOKUP(A65,'[1]Исходные данные'!$A:$BF,'[1]Исходные данные'!$BF$3,0)</f>
        <v>215</v>
      </c>
      <c r="I65" s="23">
        <f t="shared" si="1"/>
        <v>63</v>
      </c>
      <c r="J65" t="s">
        <v>112</v>
      </c>
      <c r="K65">
        <f>VLOOKUP(A65,'[1]Исходные данные'!A:BK,63,0)</f>
        <v>0</v>
      </c>
    </row>
    <row r="66" spans="1:11" x14ac:dyDescent="0.25">
      <c r="A66" s="14" t="s">
        <v>17</v>
      </c>
      <c r="B66" s="16">
        <f>VLOOKUP(A66,'[1]Исходные данные'!$A:$BF,'[1]Исходные данные'!$P$3,0)</f>
        <v>4.3170320404721754E-2</v>
      </c>
      <c r="C66" s="17">
        <f>VLOOKUP(A66,'[1]Исходные данные'!$A:$BF,'[1]Исходные данные'!$O$3,0)</f>
        <v>64817.004244791671</v>
      </c>
      <c r="D66" s="18">
        <f>VLOOKUP(A66,'[1]Исходные данные'!$A:$BF,'[1]Исходные данные'!$AQ$3,0)</f>
        <v>0.10057471264367816</v>
      </c>
      <c r="E66" s="19">
        <f>VLOOKUP(A66,'[1]Исходные данные'!$A:$BF,'[1]Исходные данные'!$AU$3,0)</f>
        <v>0.97719167524060957</v>
      </c>
      <c r="F66" s="18">
        <f>VLOOKUP(A66,'[1]Исходные данные'!$A:$BF,'[1]Исходные данные'!$BC$3,0)</f>
        <v>-6.6930550557754584E-2</v>
      </c>
      <c r="G66" s="21">
        <f>VLOOKUP(A66,'[1]Исходные данные'!$A:$BF,'[1]Исходные данные'!$AY$3,0)+100%</f>
        <v>1.1700654283645653</v>
      </c>
      <c r="H66" s="20">
        <f>VLOOKUP(A66,'[1]Исходные данные'!$A:$BF,'[1]Исходные данные'!$BF$3,0)</f>
        <v>212</v>
      </c>
      <c r="I66" s="23">
        <f t="shared" si="1"/>
        <v>64</v>
      </c>
      <c r="J66" t="s">
        <v>99</v>
      </c>
      <c r="K66">
        <f>VLOOKUP(A66,'[1]Исходные данные'!A:BK,63,0)</f>
        <v>0</v>
      </c>
    </row>
    <row r="67" spans="1:11" x14ac:dyDescent="0.25">
      <c r="A67" s="14" t="s">
        <v>37</v>
      </c>
      <c r="B67" s="16">
        <f>VLOOKUP(A67,'[1]Исходные данные'!$A:$BF,'[1]Исходные данные'!$P$3,0)</f>
        <v>5.426667260393938E-2</v>
      </c>
      <c r="C67" s="17">
        <f>VLOOKUP(A67,'[1]Исходные данные'!$A:$BF,'[1]Исходные данные'!$O$3,0)</f>
        <v>48859.641228118184</v>
      </c>
      <c r="D67" s="18">
        <f>VLOOKUP(A67,'[1]Исходные данные'!$A:$BF,'[1]Исходные данные'!$AQ$3,0)</f>
        <v>6.4437173755588301E-2</v>
      </c>
      <c r="E67" s="19">
        <f>VLOOKUP(A67,'[1]Исходные данные'!$A:$BF,'[1]Исходные данные'!$AU$3,0)</f>
        <v>1.3718316342320416</v>
      </c>
      <c r="F67" s="18">
        <f>VLOOKUP(A67,'[1]Исходные данные'!$A:$BF,'[1]Исходные данные'!$BC$3,0)</f>
        <v>1.9430617413326346E-2</v>
      </c>
      <c r="G67" s="21">
        <f>VLOOKUP(A67,'[1]Исходные данные'!$A:$BF,'[1]Исходные данные'!$AY$3,0)+100%</f>
        <v>0.83340730716187128</v>
      </c>
      <c r="H67" s="20">
        <f>VLOOKUP(A67,'[1]Исходные данные'!$A:$BF,'[1]Исходные данные'!$BF$3,0)</f>
        <v>210</v>
      </c>
      <c r="I67" s="23">
        <f t="shared" ref="I67:I98" si="2">RANK(H67,$H$3:$H$88,)</f>
        <v>65</v>
      </c>
      <c r="J67" t="s">
        <v>112</v>
      </c>
      <c r="K67">
        <f>VLOOKUP(A67,'[1]Исходные данные'!A:BK,63,0)</f>
        <v>0</v>
      </c>
    </row>
    <row r="68" spans="1:11" x14ac:dyDescent="0.25">
      <c r="A68" s="14" t="s">
        <v>85</v>
      </c>
      <c r="B68" s="16">
        <f>VLOOKUP(A68,'[1]Исходные данные'!$A:$BF,'[1]Исходные данные'!$P$3,0)</f>
        <v>4.8261060972925381E-2</v>
      </c>
      <c r="C68" s="17">
        <f>VLOOKUP(A68,'[1]Исходные данные'!$A:$BF,'[1]Исходные данные'!$O$3,0)</f>
        <v>53715.410815279356</v>
      </c>
      <c r="D68" s="18">
        <f>VLOOKUP(A68,'[1]Исходные данные'!$A:$BF,'[1]Исходные данные'!$AQ$3,0)</f>
        <v>0</v>
      </c>
      <c r="E68" s="19">
        <f>VLOOKUP(A68,'[1]Исходные данные'!$A:$BF,'[1]Исходные данные'!$AU$3,0)</f>
        <v>0</v>
      </c>
      <c r="F68" s="18">
        <f>VLOOKUP(A68,'[1]Исходные данные'!$A:$BF,'[1]Исходные данные'!$BC$3,0)</f>
        <v>4.0625082490827018E-2</v>
      </c>
      <c r="G68" s="21">
        <f>VLOOKUP(A68,'[1]Исходные данные'!$A:$BF,'[1]Исходные данные'!$AY$3,0)+100%</f>
        <v>0.52572235866503036</v>
      </c>
      <c r="H68" s="20">
        <f>VLOOKUP(A68,'[1]Исходные данные'!$A:$BF,'[1]Исходные данные'!$BF$3,0)</f>
        <v>205</v>
      </c>
      <c r="I68" s="23">
        <f t="shared" si="2"/>
        <v>66</v>
      </c>
      <c r="J68" t="s">
        <v>113</v>
      </c>
      <c r="K68">
        <f>VLOOKUP(A68,'[1]Исходные данные'!A:BK,63,0)</f>
        <v>0</v>
      </c>
    </row>
    <row r="69" spans="1:11" x14ac:dyDescent="0.25">
      <c r="A69" s="14" t="s">
        <v>25</v>
      </c>
      <c r="B69" s="16">
        <f>VLOOKUP(A69,'[1]Исходные данные'!$A:$BF,'[1]Исходные данные'!$P$3,0)</f>
        <v>5.0154526771567072E-2</v>
      </c>
      <c r="C69" s="17">
        <f>VLOOKUP(A69,'[1]Исходные данные'!$A:$BF,'[1]Исходные данные'!$O$3,0)</f>
        <v>61153.249512042508</v>
      </c>
      <c r="D69" s="18">
        <f>VLOOKUP(A69,'[1]Исходные данные'!$A:$BF,'[1]Исходные данные'!$AQ$3,0)</f>
        <v>0.12509901395755374</v>
      </c>
      <c r="E69" s="19">
        <f>VLOOKUP(A69,'[1]Исходные данные'!$A:$BF,'[1]Исходные данные'!$AU$3,0)</f>
        <v>1.1062285368782279</v>
      </c>
      <c r="F69" s="18">
        <f>VLOOKUP(A69,'[1]Исходные данные'!$A:$BF,'[1]Исходные данные'!$BC$3,0)</f>
        <v>-9.7421112659992395E-3</v>
      </c>
      <c r="G69" s="21">
        <f>VLOOKUP(A69,'[1]Исходные данные'!$A:$BF,'[1]Исходные данные'!$AY$3,0)+100%</f>
        <v>0.80364565885463624</v>
      </c>
      <c r="H69" s="20">
        <f>VLOOKUP(A69,'[1]Исходные данные'!$A:$BF,'[1]Исходные данные'!$BF$3,0)</f>
        <v>204</v>
      </c>
      <c r="I69" s="23">
        <f t="shared" si="2"/>
        <v>67</v>
      </c>
      <c r="J69" t="s">
        <v>112</v>
      </c>
      <c r="K69">
        <f>VLOOKUP(A69,'[1]Исходные данные'!A:BK,63,0)</f>
        <v>0</v>
      </c>
    </row>
    <row r="70" spans="1:11" x14ac:dyDescent="0.25">
      <c r="A70" s="14" t="s">
        <v>84</v>
      </c>
      <c r="B70" s="16">
        <f>VLOOKUP(A70,'[1]Исходные данные'!$A:$BF,'[1]Исходные данные'!$P$3,0)</f>
        <v>3.9895356442119029E-2</v>
      </c>
      <c r="C70" s="17">
        <f>VLOOKUP(A70,'[1]Исходные данные'!$A:$BF,'[1]Исходные данные'!$O$3,0)</f>
        <v>57128.37524590164</v>
      </c>
      <c r="D70" s="18">
        <f>VLOOKUP(A70,'[1]Исходные данные'!$A:$BF,'[1]Исходные данные'!$AQ$3,0)</f>
        <v>9.0909090909090912E-2</v>
      </c>
      <c r="E70" s="19">
        <f>VLOOKUP(A70,'[1]Исходные данные'!$A:$BF,'[1]Исходные данные'!$AU$3,0)</f>
        <v>1.3610698630136986</v>
      </c>
      <c r="F70" s="18">
        <f>VLOOKUP(A70,'[1]Исходные данные'!$A:$BF,'[1]Исходные данные'!$BC$3,0)</f>
        <v>3.5939470365699874E-2</v>
      </c>
      <c r="G70" s="21">
        <f>VLOOKUP(A70,'[1]Исходные данные'!$A:$BF,'[1]Исходные данные'!$AY$3,0)+100%</f>
        <v>0.77136135051680199</v>
      </c>
      <c r="H70" s="20">
        <f>VLOOKUP(A70,'[1]Исходные данные'!$A:$BF,'[1]Исходные данные'!$BF$3,0)</f>
        <v>197</v>
      </c>
      <c r="I70" s="23">
        <f t="shared" si="2"/>
        <v>68</v>
      </c>
      <c r="J70" t="s">
        <v>99</v>
      </c>
      <c r="K70">
        <f>VLOOKUP(A70,'[1]Исходные данные'!A:BK,63,0)</f>
        <v>0</v>
      </c>
    </row>
    <row r="71" spans="1:11" x14ac:dyDescent="0.25">
      <c r="A71" s="14" t="s">
        <v>36</v>
      </c>
      <c r="B71" s="16">
        <f>VLOOKUP(A71,'[1]Исходные данные'!$A:$BF,'[1]Исходные данные'!$P$3,0)</f>
        <v>5.2975801177240024E-2</v>
      </c>
      <c r="C71" s="17">
        <f>VLOOKUP(A71,'[1]Исходные данные'!$A:$BF,'[1]Исходные данные'!$O$3,0)</f>
        <v>58527.969611992965</v>
      </c>
      <c r="D71" s="18">
        <f>VLOOKUP(A71,'[1]Исходные данные'!$A:$BF,'[1]Исходные данные'!$AQ$3,0)</f>
        <v>4.2077580539119003E-2</v>
      </c>
      <c r="E71" s="19">
        <f>VLOOKUP(A71,'[1]Исходные данные'!$A:$BF,'[1]Исходные данные'!$AU$3,0)</f>
        <v>1.2653369378185269</v>
      </c>
      <c r="F71" s="18">
        <f>VLOOKUP(A71,'[1]Исходные данные'!$A:$BF,'[1]Исходные данные'!$BC$3,0)</f>
        <v>-5.961904007603358E-2</v>
      </c>
      <c r="G71" s="21">
        <f>VLOOKUP(A71,'[1]Исходные данные'!$A:$BF,'[1]Исходные данные'!$AY$3,0)+100%</f>
        <v>1.058838430287153</v>
      </c>
      <c r="H71" s="20">
        <f>VLOOKUP(A71,'[1]Исходные данные'!$A:$BF,'[1]Исходные данные'!$BF$3,0)</f>
        <v>195</v>
      </c>
      <c r="I71" s="23">
        <f t="shared" si="2"/>
        <v>69</v>
      </c>
      <c r="J71" t="s">
        <v>113</v>
      </c>
      <c r="K71">
        <f>VLOOKUP(A71,'[1]Исходные данные'!A:BK,63,0)</f>
        <v>0</v>
      </c>
    </row>
    <row r="72" spans="1:11" x14ac:dyDescent="0.25">
      <c r="A72" s="14" t="s">
        <v>42</v>
      </c>
      <c r="B72" s="16">
        <f>VLOOKUP(A72,'[1]Исходные данные'!$A:$BF,'[1]Исходные данные'!$P$3,0)</f>
        <v>5.7097919595834427E-2</v>
      </c>
      <c r="C72" s="17">
        <f>VLOOKUP(A72,'[1]Исходные данные'!$A:$BF,'[1]Исходные данные'!$O$3,0)</f>
        <v>60957.590667779652</v>
      </c>
      <c r="D72" s="18">
        <f>VLOOKUP(A72,'[1]Исходные данные'!$A:$BF,'[1]Исходные данные'!$AQ$3,0)</f>
        <v>0.109375</v>
      </c>
      <c r="E72" s="19">
        <f>VLOOKUP(A72,'[1]Исходные данные'!$A:$BF,'[1]Исходные данные'!$AU$3,0)</f>
        <v>0.85181965753408428</v>
      </c>
      <c r="F72" s="18">
        <f>VLOOKUP(A72,'[1]Исходные данные'!$A:$BF,'[1]Исходные данные'!$BC$3,0)</f>
        <v>-0.1251642311301783</v>
      </c>
      <c r="G72" s="21">
        <f>VLOOKUP(A72,'[1]Исходные данные'!$A:$BF,'[1]Исходные данные'!$AY$3,0)+100%</f>
        <v>0.88556357391974583</v>
      </c>
      <c r="H72" s="20">
        <f>VLOOKUP(A72,'[1]Исходные данные'!$A:$BF,'[1]Исходные данные'!$BF$3,0)</f>
        <v>194</v>
      </c>
      <c r="I72" s="23">
        <f t="shared" si="2"/>
        <v>70</v>
      </c>
      <c r="J72" t="s">
        <v>114</v>
      </c>
      <c r="K72">
        <f>VLOOKUP(A72,'[1]Исходные данные'!A:BK,63,0)</f>
        <v>0</v>
      </c>
    </row>
    <row r="73" spans="1:11" x14ac:dyDescent="0.25">
      <c r="A73" s="14" t="s">
        <v>76</v>
      </c>
      <c r="B73" s="16">
        <f>VLOOKUP(A73,'[1]Исходные данные'!$A:$BF,'[1]Исходные данные'!$P$3,0)</f>
        <v>6.026540333978956E-2</v>
      </c>
      <c r="C73" s="17">
        <f>VLOOKUP(A73,'[1]Исходные данные'!$A:$BF,'[1]Исходные данные'!$O$3,0)</f>
        <v>50725.472178067321</v>
      </c>
      <c r="D73" s="18">
        <f>VLOOKUP(A73,'[1]Исходные данные'!$A:$BF,'[1]Исходные данные'!$AQ$3,0)</f>
        <v>8.943252456386605E-2</v>
      </c>
      <c r="E73" s="19">
        <f>VLOOKUP(A73,'[1]Исходные данные'!$A:$BF,'[1]Исходные данные'!$AU$3,0)</f>
        <v>1.1545844920005328</v>
      </c>
      <c r="F73" s="18">
        <f>VLOOKUP(A73,'[1]Исходные данные'!$A:$BF,'[1]Исходные данные'!$BC$3,0)</f>
        <v>-2.7222498554855014E-2</v>
      </c>
      <c r="G73" s="21">
        <f>VLOOKUP(A73,'[1]Исходные данные'!$A:$BF,'[1]Исходные данные'!$AY$3,0)+100%</f>
        <v>0.84135739664137865</v>
      </c>
      <c r="H73" s="20">
        <f>VLOOKUP(A73,'[1]Исходные данные'!$A:$BF,'[1]Исходные данные'!$BF$3,0)</f>
        <v>194</v>
      </c>
      <c r="I73" s="23">
        <f t="shared" si="2"/>
        <v>70</v>
      </c>
      <c r="J73" t="s">
        <v>114</v>
      </c>
      <c r="K73">
        <f>VLOOKUP(A73,'[1]Исходные данные'!A:BK,63,0)</f>
        <v>0</v>
      </c>
    </row>
    <row r="74" spans="1:11" x14ac:dyDescent="0.25">
      <c r="A74" s="14" t="s">
        <v>46</v>
      </c>
      <c r="B74" s="16">
        <f>VLOOKUP(A74,'[1]Исходные данные'!$A:$BF,'[1]Исходные данные'!$P$3,0)</f>
        <v>3.095723014256619E-2</v>
      </c>
      <c r="C74" s="17">
        <f>VLOOKUP(A74,'[1]Исходные данные'!$A:$BF,'[1]Исходные данные'!$O$3,0)</f>
        <v>34225.833552631579</v>
      </c>
      <c r="D74" s="18">
        <f>VLOOKUP(A74,'[1]Исходные данные'!$A:$BF,'[1]Исходные данные'!$AQ$3,0)</f>
        <v>0</v>
      </c>
      <c r="E74" s="19">
        <f>VLOOKUP(A74,'[1]Исходные данные'!$A:$BF,'[1]Исходные данные'!$AU$3,0)</f>
        <v>0</v>
      </c>
      <c r="F74" s="18">
        <f>VLOOKUP(A74,'[1]Исходные данные'!$A:$BF,'[1]Исходные данные'!$BC$3,0)</f>
        <v>9.8089639970609849E-2</v>
      </c>
      <c r="G74" s="21">
        <f>VLOOKUP(A74,'[1]Исходные данные'!$A:$BF,'[1]Исходные данные'!$AY$3,0)+100%</f>
        <v>0.30577027558298742</v>
      </c>
      <c r="H74" s="20">
        <f>VLOOKUP(A74,'[1]Исходные данные'!$A:$BF,'[1]Исходные данные'!$BF$3,0)</f>
        <v>191</v>
      </c>
      <c r="I74" s="23">
        <f t="shared" si="2"/>
        <v>72</v>
      </c>
      <c r="J74" t="s">
        <v>111</v>
      </c>
      <c r="K74">
        <f>VLOOKUP(A74,'[1]Исходные данные'!A:BK,63,0)</f>
        <v>0</v>
      </c>
    </row>
    <row r="75" spans="1:11" x14ac:dyDescent="0.25">
      <c r="A75" s="14" t="s">
        <v>28</v>
      </c>
      <c r="B75" s="16">
        <f>VLOOKUP(A75,'[1]Исходные данные'!$A:$BF,'[1]Исходные данные'!$P$3,0)</f>
        <v>6.1676794896472077E-2</v>
      </c>
      <c r="C75" s="17">
        <f>VLOOKUP(A75,'[1]Исходные данные'!$A:$BF,'[1]Исходные данные'!$O$3,0)</f>
        <v>47922.215002229161</v>
      </c>
      <c r="D75" s="18">
        <f>VLOOKUP(A75,'[1]Исходные данные'!$A:$BF,'[1]Исходные данные'!$AQ$3,0)</f>
        <v>3.3038801383019595E-2</v>
      </c>
      <c r="E75" s="19">
        <f>VLOOKUP(A75,'[1]Исходные данные'!$A:$BF,'[1]Исходные данные'!$AU$3,0)</f>
        <v>1.3113553998560492</v>
      </c>
      <c r="F75" s="18">
        <f>VLOOKUP(A75,'[1]Исходные данные'!$A:$BF,'[1]Исходные данные'!$BC$3,0)</f>
        <v>-1.5894742723057156E-2</v>
      </c>
      <c r="G75" s="21">
        <f>VLOOKUP(A75,'[1]Исходные данные'!$A:$BF,'[1]Исходные данные'!$AY$3,0)+100%</f>
        <v>0.87738590939098193</v>
      </c>
      <c r="H75" s="20">
        <f>VLOOKUP(A75,'[1]Исходные данные'!$A:$BF,'[1]Исходные данные'!$BF$3,0)</f>
        <v>191</v>
      </c>
      <c r="I75" s="23">
        <f t="shared" si="2"/>
        <v>72</v>
      </c>
      <c r="J75" t="s">
        <v>111</v>
      </c>
      <c r="K75">
        <f>VLOOKUP(A75,'[1]Исходные данные'!A:BK,63,0)</f>
        <v>0</v>
      </c>
    </row>
    <row r="76" spans="1:11" x14ac:dyDescent="0.25">
      <c r="A76" s="14" t="s">
        <v>63</v>
      </c>
      <c r="B76" s="16">
        <f>VLOOKUP(A76,'[1]Исходные данные'!$A:$BF,'[1]Исходные данные'!$P$3,0)</f>
        <v>6.4844498793667577E-2</v>
      </c>
      <c r="C76" s="17">
        <f>VLOOKUP(A76,'[1]Исходные данные'!$A:$BF,'[1]Исходные данные'!$O$3,0)</f>
        <v>63206.618710499475</v>
      </c>
      <c r="D76" s="18">
        <f>VLOOKUP(A76,'[1]Исходные данные'!$A:$BF,'[1]Исходные данные'!$AQ$3,0)</f>
        <v>2.4356617647058824E-2</v>
      </c>
      <c r="E76" s="19">
        <f>VLOOKUP(A76,'[1]Исходные данные'!$A:$BF,'[1]Исходные данные'!$AU$3,0)</f>
        <v>0.47976417160659068</v>
      </c>
      <c r="F76" s="18">
        <f>VLOOKUP(A76,'[1]Исходные данные'!$A:$BF,'[1]Исходные данные'!$BC$3,0)</f>
        <v>-1.8617021276595744E-2</v>
      </c>
      <c r="G76" s="21">
        <f>VLOOKUP(A76,'[1]Исходные данные'!$A:$BF,'[1]Исходные данные'!$AY$3,0)+100%</f>
        <v>0.88920055172393342</v>
      </c>
      <c r="H76" s="20">
        <f>VLOOKUP(A76,'[1]Исходные данные'!$A:$BF,'[1]Исходные данные'!$BF$3,0)</f>
        <v>190</v>
      </c>
      <c r="I76" s="23">
        <f t="shared" si="2"/>
        <v>74</v>
      </c>
      <c r="J76" t="s">
        <v>99</v>
      </c>
      <c r="K76">
        <f>VLOOKUP(A76,'[1]Исходные данные'!A:BK,63,0)</f>
        <v>0</v>
      </c>
    </row>
    <row r="77" spans="1:11" x14ac:dyDescent="0.25">
      <c r="A77" s="14" t="s">
        <v>52</v>
      </c>
      <c r="B77" s="16">
        <f>VLOOKUP(A77,'[1]Исходные данные'!$A:$BF,'[1]Исходные данные'!$P$3,0)</f>
        <v>4.8465397818447727E-2</v>
      </c>
      <c r="C77" s="17">
        <f>VLOOKUP(A77,'[1]Исходные данные'!$A:$BF,'[1]Исходные данные'!$O$3,0)</f>
        <v>57483.275532271604</v>
      </c>
      <c r="D77" s="18">
        <f>VLOOKUP(A77,'[1]Исходные данные'!$A:$BF,'[1]Исходные данные'!$AQ$3,0)</f>
        <v>9.0172313084112152E-2</v>
      </c>
      <c r="E77" s="19">
        <f>VLOOKUP(A77,'[1]Исходные данные'!$A:$BF,'[1]Исходные данные'!$AU$3,0)</f>
        <v>1.1030827173251501</v>
      </c>
      <c r="F77" s="18">
        <f>VLOOKUP(A77,'[1]Исходные данные'!$A:$BF,'[1]Исходные данные'!$BC$3,0)</f>
        <v>-9.8666666666666659E-3</v>
      </c>
      <c r="G77" s="21">
        <f>VLOOKUP(A77,'[1]Исходные данные'!$A:$BF,'[1]Исходные данные'!$AY$3,0)+100%</f>
        <v>0.90822336511452451</v>
      </c>
      <c r="H77" s="20">
        <f>VLOOKUP(A77,'[1]Исходные данные'!$A:$BF,'[1]Исходные данные'!$BF$3,0)</f>
        <v>188</v>
      </c>
      <c r="I77" s="23">
        <f t="shared" si="2"/>
        <v>75</v>
      </c>
      <c r="J77" t="s">
        <v>112</v>
      </c>
      <c r="K77">
        <f>VLOOKUP(A77,'[1]Исходные данные'!A:BK,63,0)</f>
        <v>0</v>
      </c>
    </row>
    <row r="78" spans="1:11" x14ac:dyDescent="0.25">
      <c r="A78" s="14" t="s">
        <v>10</v>
      </c>
      <c r="B78" s="16">
        <f>VLOOKUP(A78,'[1]Исходные данные'!$A:$BF,'[1]Исходные данные'!$P$3,0)</f>
        <v>4.7936169874596687E-2</v>
      </c>
      <c r="C78" s="17">
        <f>VLOOKUP(A78,'[1]Исходные данные'!$A:$BF,'[1]Исходные данные'!$O$3,0)</f>
        <v>55266.97365716182</v>
      </c>
      <c r="D78" s="18">
        <f>VLOOKUP(A78,'[1]Исходные данные'!$A:$BF,'[1]Исходные данные'!$AQ$3,0)</f>
        <v>6.769910218787227E-2</v>
      </c>
      <c r="E78" s="19">
        <f>VLOOKUP(A78,'[1]Исходные данные'!$A:$BF,'[1]Исходные данные'!$AU$3,0)</f>
        <v>1.3534243499626191</v>
      </c>
      <c r="F78" s="18">
        <f>VLOOKUP(A78,'[1]Исходные данные'!$A:$BF,'[1]Исходные данные'!$BC$3,0)</f>
        <v>1.8072571205618417E-2</v>
      </c>
      <c r="G78" s="21">
        <f>VLOOKUP(A78,'[1]Исходные данные'!$A:$BF,'[1]Исходные данные'!$AY$3,0)+100%</f>
        <v>0.77688292825300964</v>
      </c>
      <c r="H78" s="20">
        <f>VLOOKUP(A78,'[1]Исходные данные'!$A:$BF,'[1]Исходные данные'!$BF$3,0)</f>
        <v>186</v>
      </c>
      <c r="I78" s="23">
        <f t="shared" si="2"/>
        <v>76</v>
      </c>
      <c r="J78" t="s">
        <v>112</v>
      </c>
      <c r="K78">
        <f>VLOOKUP(A78,'[1]Исходные данные'!A:BK,63,0)</f>
        <v>0</v>
      </c>
    </row>
    <row r="79" spans="1:11" x14ac:dyDescent="0.25">
      <c r="A79" s="14" t="s">
        <v>48</v>
      </c>
      <c r="B79" s="16">
        <f>VLOOKUP(A79,'[1]Исходные данные'!$A:$BF,'[1]Исходные данные'!$P$3,0)</f>
        <v>5.5521009149862306E-2</v>
      </c>
      <c r="C79" s="17">
        <f>VLOOKUP(A79,'[1]Исходные данные'!$A:$BF,'[1]Исходные данные'!$O$3,0)</f>
        <v>50036.482373333325</v>
      </c>
      <c r="D79" s="18">
        <f>VLOOKUP(A79,'[1]Исходные данные'!$A:$BF,'[1]Исходные данные'!$AQ$3,0)</f>
        <v>3.6111111111111108E-2</v>
      </c>
      <c r="E79" s="19">
        <f>VLOOKUP(A79,'[1]Исходные данные'!$A:$BF,'[1]Исходные данные'!$AU$3,0)</f>
        <v>0.93213872964356792</v>
      </c>
      <c r="F79" s="18">
        <f>VLOOKUP(A79,'[1]Исходные данные'!$A:$BF,'[1]Исходные данные'!$BC$3,0)</f>
        <v>7.0284109679550705E-2</v>
      </c>
      <c r="G79" s="21">
        <f>VLOOKUP(A79,'[1]Исходные данные'!$A:$BF,'[1]Исходные данные'!$AY$3,0)+100%</f>
        <v>0.80471521806703095</v>
      </c>
      <c r="H79" s="20">
        <f>VLOOKUP(A79,'[1]Исходные данные'!$A:$BF,'[1]Исходные данные'!$BF$3,0)</f>
        <v>184</v>
      </c>
      <c r="I79" s="23">
        <f t="shared" si="2"/>
        <v>77</v>
      </c>
      <c r="J79" t="s">
        <v>111</v>
      </c>
      <c r="K79">
        <f>VLOOKUP(A79,'[1]Исходные данные'!A:BK,63,0)</f>
        <v>0</v>
      </c>
    </row>
    <row r="80" spans="1:11" x14ac:dyDescent="0.25">
      <c r="A80" s="14" t="s">
        <v>54</v>
      </c>
      <c r="B80" s="16">
        <f>VLOOKUP(A80,'[1]Исходные данные'!$A:$BF,'[1]Исходные данные'!$P$3,0)</f>
        <v>4.7381825754056611E-2</v>
      </c>
      <c r="C80" s="17">
        <f>VLOOKUP(A80,'[1]Исходные данные'!$A:$BF,'[1]Исходные данные'!$O$3,0)</f>
        <v>58912.379061866122</v>
      </c>
      <c r="D80" s="18">
        <f>VLOOKUP(A80,'[1]Исходные данные'!$A:$BF,'[1]Исходные данные'!$AQ$3,0)</f>
        <v>9.657828469856318E-2</v>
      </c>
      <c r="E80" s="19">
        <f>VLOOKUP(A80,'[1]Исходные данные'!$A:$BF,'[1]Исходные данные'!$AU$3,0)</f>
        <v>1.2689780328405</v>
      </c>
      <c r="F80" s="18">
        <f>VLOOKUP(A80,'[1]Исходные данные'!$A:$BF,'[1]Исходные данные'!$BC$3,0)</f>
        <v>-3.3751747858371236E-3</v>
      </c>
      <c r="G80" s="21">
        <f>VLOOKUP(A80,'[1]Исходные данные'!$A:$BF,'[1]Исходные данные'!$AY$3,0)+100%</f>
        <v>0.60440121588101647</v>
      </c>
      <c r="H80" s="20">
        <f>VLOOKUP(A80,'[1]Исходные данные'!$A:$BF,'[1]Исходные данные'!$BF$3,0)</f>
        <v>179</v>
      </c>
      <c r="I80" s="23">
        <f t="shared" si="2"/>
        <v>78</v>
      </c>
      <c r="J80" t="s">
        <v>114</v>
      </c>
      <c r="K80" t="str">
        <f>VLOOKUP(A80,'[1]Исходные данные'!A:BK,63,0)</f>
        <v>*</v>
      </c>
    </row>
    <row r="81" spans="1:11" x14ac:dyDescent="0.25">
      <c r="A81" s="14" t="s">
        <v>23</v>
      </c>
      <c r="B81" s="16">
        <f>VLOOKUP(A81,'[1]Исходные данные'!$A:$BF,'[1]Исходные данные'!$P$3,0)</f>
        <v>5.1680547293277812E-2</v>
      </c>
      <c r="C81" s="17">
        <f>VLOOKUP(A81,'[1]Исходные данные'!$A:$BF,'[1]Исходные данные'!$O$3,0)</f>
        <v>55808.901979856098</v>
      </c>
      <c r="D81" s="18">
        <f>VLOOKUP(A81,'[1]Исходные данные'!$A:$BF,'[1]Исходные данные'!$AQ$3,0)</f>
        <v>2.8110214305594211E-2</v>
      </c>
      <c r="E81" s="19">
        <f>VLOOKUP(A81,'[1]Исходные данные'!$A:$BF,'[1]Исходные данные'!$AU$3,0)</f>
        <v>1.0424324450479239</v>
      </c>
      <c r="F81" s="18">
        <f>VLOOKUP(A81,'[1]Исходные данные'!$A:$BF,'[1]Исходные данные'!$BC$3,0)</f>
        <v>4.5442285032864384E-2</v>
      </c>
      <c r="G81" s="21">
        <f>VLOOKUP(A81,'[1]Исходные данные'!$A:$BF,'[1]Исходные данные'!$AY$3,0)+100%</f>
        <v>0.83342698097099999</v>
      </c>
      <c r="H81" s="20">
        <f>VLOOKUP(A81,'[1]Исходные данные'!$A:$BF,'[1]Исходные данные'!$BF$3,0)</f>
        <v>179</v>
      </c>
      <c r="I81" s="23">
        <f t="shared" si="2"/>
        <v>78</v>
      </c>
      <c r="J81" t="s">
        <v>111</v>
      </c>
      <c r="K81">
        <f>VLOOKUP(A81,'[1]Исходные данные'!A:BK,63,0)</f>
        <v>0</v>
      </c>
    </row>
    <row r="82" spans="1:11" x14ac:dyDescent="0.25">
      <c r="A82" s="14" t="s">
        <v>91</v>
      </c>
      <c r="B82" s="16">
        <f>VLOOKUP(A82,'[1]Исходные данные'!$A:$BF,'[1]Исходные данные'!$P$3,0)</f>
        <v>7.2666806827086636E-2</v>
      </c>
      <c r="C82" s="17">
        <f>VLOOKUP(A82,'[1]Исходные данные'!$A:$BF,'[1]Исходные данные'!$O$3,0)</f>
        <v>45804.640623356136</v>
      </c>
      <c r="D82" s="18">
        <f>VLOOKUP(A82,'[1]Исходные данные'!$A:$BF,'[1]Исходные данные'!$AQ$3,0)</f>
        <v>4.8597305058537661E-2</v>
      </c>
      <c r="E82" s="19">
        <f>VLOOKUP(A82,'[1]Исходные данные'!$A:$BF,'[1]Исходные данные'!$AU$3,0)</f>
        <v>1.0167495953053953</v>
      </c>
      <c r="F82" s="18">
        <f>VLOOKUP(A82,'[1]Исходные данные'!$A:$BF,'[1]Исходные данные'!$BC$3,0)</f>
        <v>-5.0032110459982342E-2</v>
      </c>
      <c r="G82" s="21">
        <f>VLOOKUP(A82,'[1]Исходные данные'!$A:$BF,'[1]Исходные данные'!$AY$3,0)+100%</f>
        <v>0.8275523181971014</v>
      </c>
      <c r="H82" s="20">
        <f>VLOOKUP(A82,'[1]Исходные данные'!$A:$BF,'[1]Исходные данные'!$BF$3,0)</f>
        <v>175</v>
      </c>
      <c r="I82" s="23">
        <f t="shared" si="2"/>
        <v>80</v>
      </c>
      <c r="J82" t="s">
        <v>114</v>
      </c>
      <c r="K82">
        <f>VLOOKUP(A82,'[1]Исходные данные'!A:BK,63,0)</f>
        <v>0</v>
      </c>
    </row>
    <row r="83" spans="1:11" x14ac:dyDescent="0.25">
      <c r="A83" s="14" t="s">
        <v>67</v>
      </c>
      <c r="B83" s="16">
        <f>VLOOKUP(A83,'[1]Исходные данные'!$A:$BF,'[1]Исходные данные'!$P$3,0)</f>
        <v>4.9227118760638941E-2</v>
      </c>
      <c r="C83" s="17">
        <f>VLOOKUP(A83,'[1]Исходные данные'!$A:$BF,'[1]Исходные данные'!$O$3,0)</f>
        <v>55387.310468040501</v>
      </c>
      <c r="D83" s="18">
        <f>VLOOKUP(A83,'[1]Исходные данные'!$A:$BF,'[1]Исходные данные'!$AQ$3,0)</f>
        <v>6.065959952885748E-2</v>
      </c>
      <c r="E83" s="19">
        <f>VLOOKUP(A83,'[1]Исходные данные'!$A:$BF,'[1]Исходные данные'!$AU$3,0)</f>
        <v>1.2315243531269948</v>
      </c>
      <c r="F83" s="18">
        <f>VLOOKUP(A83,'[1]Исходные данные'!$A:$BF,'[1]Исходные данные'!$BC$3,0)</f>
        <v>-4.7682393794378315E-3</v>
      </c>
      <c r="G83" s="21">
        <f>VLOOKUP(A83,'[1]Исходные данные'!$A:$BF,'[1]Исходные данные'!$AY$3,0)+100%</f>
        <v>0.83093917377358961</v>
      </c>
      <c r="H83" s="20">
        <f>VLOOKUP(A83,'[1]Исходные данные'!$A:$BF,'[1]Исходные данные'!$BF$3,0)</f>
        <v>168</v>
      </c>
      <c r="I83" s="23">
        <f t="shared" si="2"/>
        <v>81</v>
      </c>
      <c r="J83" t="s">
        <v>112</v>
      </c>
      <c r="K83">
        <f>VLOOKUP(A83,'[1]Исходные данные'!A:BK,63,0)</f>
        <v>0</v>
      </c>
    </row>
    <row r="84" spans="1:11" x14ac:dyDescent="0.25">
      <c r="A84" s="14" t="s">
        <v>18</v>
      </c>
      <c r="B84" s="16">
        <f>VLOOKUP(A84,'[1]Исходные данные'!$A:$BF,'[1]Исходные данные'!$P$3,0)</f>
        <v>3.2301962469560234E-2</v>
      </c>
      <c r="C84" s="17">
        <f>VLOOKUP(A84,'[1]Исходные данные'!$A:$BF,'[1]Исходные данные'!$O$3,0)</f>
        <v>69460.857056541019</v>
      </c>
      <c r="D84" s="18">
        <f>VLOOKUP(A84,'[1]Исходные данные'!$A:$BF,'[1]Исходные данные'!$AQ$3,0)</f>
        <v>3.7589828634604756E-2</v>
      </c>
      <c r="E84" s="19">
        <f>VLOOKUP(A84,'[1]Исходные данные'!$A:$BF,'[1]Исходные данные'!$AU$3,0)</f>
        <v>0.79718283947773716</v>
      </c>
      <c r="F84" s="18">
        <f>VLOOKUP(A84,'[1]Исходные данные'!$A:$BF,'[1]Исходные данные'!$BC$3,0)</f>
        <v>-1.9142685085494261E-2</v>
      </c>
      <c r="G84" s="21">
        <f>VLOOKUP(A84,'[1]Исходные данные'!$A:$BF,'[1]Исходные данные'!$AY$3,0)+100%</f>
        <v>0.97816317454099266</v>
      </c>
      <c r="H84" s="20">
        <f>VLOOKUP(A84,'[1]Исходные данные'!$A:$BF,'[1]Исходные данные'!$BF$3,0)</f>
        <v>155</v>
      </c>
      <c r="I84" s="23">
        <f t="shared" si="2"/>
        <v>82</v>
      </c>
      <c r="J84" t="s">
        <v>115</v>
      </c>
      <c r="K84">
        <f>VLOOKUP(A84,'[1]Исходные данные'!A:BK,63,0)</f>
        <v>0</v>
      </c>
    </row>
    <row r="85" spans="1:11" x14ac:dyDescent="0.25">
      <c r="A85" s="14" t="s">
        <v>70</v>
      </c>
      <c r="B85" s="16">
        <f>VLOOKUP(A85,'[1]Исходные данные'!$A:$BF,'[1]Исходные данные'!$P$3,0)</f>
        <v>5.4975672484715403E-2</v>
      </c>
      <c r="C85" s="17">
        <f>VLOOKUP(A85,'[1]Исходные данные'!$A:$BF,'[1]Исходные данные'!$O$3,0)</f>
        <v>59446.601519047901</v>
      </c>
      <c r="D85" s="18">
        <f>VLOOKUP(A85,'[1]Исходные данные'!$A:$BF,'[1]Исходные данные'!$AQ$3,0)</f>
        <v>0.10496321624702104</v>
      </c>
      <c r="E85" s="19">
        <f>VLOOKUP(A85,'[1]Исходные данные'!$A:$BF,'[1]Исходные данные'!$AU$3,0)</f>
        <v>0.87225853615721427</v>
      </c>
      <c r="F85" s="18">
        <f>VLOOKUP(A85,'[1]Исходные данные'!$A:$BF,'[1]Исходные данные'!$BC$3,0)</f>
        <v>-0.1562865478007191</v>
      </c>
      <c r="G85" s="21">
        <f>VLOOKUP(A85,'[1]Исходные данные'!$A:$BF,'[1]Исходные данные'!$AY$3,0)+100%</f>
        <v>0.64365223436377006</v>
      </c>
      <c r="H85" s="20">
        <f>VLOOKUP(A85,'[1]Исходные данные'!$A:$BF,'[1]Исходные данные'!$BF$3,0)</f>
        <v>153</v>
      </c>
      <c r="I85" s="23">
        <f t="shared" si="2"/>
        <v>83</v>
      </c>
      <c r="J85" t="s">
        <v>114</v>
      </c>
      <c r="K85" t="str">
        <f>VLOOKUP(A85,'[1]Исходные данные'!A:BK,63,0)</f>
        <v>*</v>
      </c>
    </row>
    <row r="86" spans="1:11" x14ac:dyDescent="0.25">
      <c r="A86" s="14" t="s">
        <v>58</v>
      </c>
      <c r="B86" s="16">
        <f>VLOOKUP(A86,'[1]Исходные данные'!$A:$BF,'[1]Исходные данные'!$P$3,0)</f>
        <v>3.9585961770651039E-2</v>
      </c>
      <c r="C86" s="17">
        <f>VLOOKUP(A86,'[1]Исходные данные'!$A:$BF,'[1]Исходные данные'!$O$3,0)</f>
        <v>55738.247816997966</v>
      </c>
      <c r="D86" s="18">
        <f>VLOOKUP(A86,'[1]Исходные данные'!$A:$BF,'[1]Исходные данные'!$AQ$3,0)</f>
        <v>6.4479955144379028E-2</v>
      </c>
      <c r="E86" s="19">
        <f>VLOOKUP(A86,'[1]Исходные данные'!$A:$BF,'[1]Исходные данные'!$AU$3,0)</f>
        <v>0.96430150130457959</v>
      </c>
      <c r="F86" s="18">
        <f>VLOOKUP(A86,'[1]Исходные данные'!$A:$BF,'[1]Исходные данные'!$BC$3,0)</f>
        <v>1.037778911473297E-2</v>
      </c>
      <c r="G86" s="21">
        <f>VLOOKUP(A86,'[1]Исходные данные'!$A:$BF,'[1]Исходные данные'!$AY$3,0)+100%</f>
        <v>0.60376196805949067</v>
      </c>
      <c r="H86" s="20">
        <f>VLOOKUP(A86,'[1]Исходные данные'!$A:$BF,'[1]Исходные данные'!$BF$3,0)</f>
        <v>129</v>
      </c>
      <c r="I86" s="23">
        <f t="shared" si="2"/>
        <v>84</v>
      </c>
      <c r="J86" t="s">
        <v>112</v>
      </c>
      <c r="K86">
        <f>VLOOKUP(A86,'[1]Исходные данные'!A:BK,63,0)</f>
        <v>0</v>
      </c>
    </row>
    <row r="87" spans="1:11" x14ac:dyDescent="0.25">
      <c r="A87" s="14" t="s">
        <v>7</v>
      </c>
      <c r="B87" s="16">
        <f>VLOOKUP(A87,'[1]Исходные данные'!$A:$BF,'[1]Исходные данные'!$P$3,0)</f>
        <v>1.9914651493598862E-2</v>
      </c>
      <c r="C87" s="17">
        <f>VLOOKUP(A87,'[1]Исходные данные'!$A:$BF,'[1]Исходные данные'!$O$3,0)</f>
        <v>27914.048571428571</v>
      </c>
      <c r="D87" s="18">
        <f>VLOOKUP(A87,'[1]Исходные данные'!$A:$BF,'[1]Исходные данные'!$AQ$3,0)</f>
        <v>0</v>
      </c>
      <c r="E87" s="19">
        <f>VLOOKUP(A87,'[1]Исходные данные'!$A:$BF,'[1]Исходные данные'!$AU$3,0)</f>
        <v>0</v>
      </c>
      <c r="F87" s="18">
        <f>VLOOKUP(A87,'[1]Исходные данные'!$A:$BF,'[1]Исходные данные'!$BC$3,0)</f>
        <v>-0.12121212121212122</v>
      </c>
      <c r="G87" s="21">
        <f>VLOOKUP(A87,'[1]Исходные данные'!$A:$BF,'[1]Исходные данные'!$AY$3,0)+100%</f>
        <v>0.20025268547396946</v>
      </c>
      <c r="H87" s="20">
        <f>VLOOKUP(A87,'[1]Исходные данные'!$A:$BF,'[1]Исходные данные'!$BF$3,0)</f>
        <v>115</v>
      </c>
      <c r="I87" s="23">
        <f t="shared" si="2"/>
        <v>85</v>
      </c>
      <c r="J87" t="s">
        <v>7</v>
      </c>
      <c r="K87">
        <f>VLOOKUP(A87,'[1]Исходные данные'!A:BK,63,0)</f>
        <v>0</v>
      </c>
    </row>
    <row r="88" spans="1:11" x14ac:dyDescent="0.25">
      <c r="A88" s="14" t="s">
        <v>56</v>
      </c>
      <c r="B88" s="16">
        <f>VLOOKUP(A88,'[1]Исходные данные'!$A:$BF,'[1]Исходные данные'!$P$3,0)</f>
        <v>4.5199312019425335E-2</v>
      </c>
      <c r="C88" s="17">
        <f>VLOOKUP(A88,'[1]Исходные данные'!$A:$BF,'[1]Исходные данные'!$O$3,0)</f>
        <v>50842.932506994977</v>
      </c>
      <c r="D88" s="18">
        <f>VLOOKUP(A88,'[1]Исходные данные'!$A:$BF,'[1]Исходные данные'!$AQ$3,0)</f>
        <v>3.7684325505188423E-2</v>
      </c>
      <c r="E88" s="19">
        <f>VLOOKUP(A88,'[1]Исходные данные'!$A:$BF,'[1]Исходные данные'!$AU$3,0)</f>
        <v>0.72451345920565524</v>
      </c>
      <c r="F88" s="18">
        <f>VLOOKUP(A88,'[1]Исходные данные'!$A:$BF,'[1]Исходные данные'!$BC$3,0)</f>
        <v>2.6806153846153848E-2</v>
      </c>
      <c r="G88" s="21">
        <f>VLOOKUP(A88,'[1]Исходные данные'!$A:$BF,'[1]Исходные данные'!$AY$3,0)+100%</f>
        <v>0.76561981894120235</v>
      </c>
      <c r="H88" s="20">
        <f>VLOOKUP(A88,'[1]Исходные данные'!$A:$BF,'[1]Исходные данные'!$BF$3,0)</f>
        <v>109</v>
      </c>
      <c r="I88" s="23">
        <f t="shared" si="2"/>
        <v>86</v>
      </c>
      <c r="J88" t="s">
        <v>111</v>
      </c>
      <c r="K88">
        <f>VLOOKUP(A88,'[1]Исходные данные'!A:BK,63,0)</f>
        <v>0</v>
      </c>
    </row>
  </sheetData>
  <autoFilter ref="A2:K88">
    <sortState ref="A3:Q88">
      <sortCondition ref="I2:I88"/>
    </sortState>
  </autoFilter>
  <pageMargins left="0.7" right="0.7" top="0.75" bottom="0.75" header="0.3" footer="0.3"/>
  <pageSetup paperSize="9" scale="6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10" workbookViewId="0">
      <selection activeCell="D5" sqref="D5"/>
    </sheetView>
  </sheetViews>
  <sheetFormatPr defaultColWidth="28.28515625" defaultRowHeight="15" x14ac:dyDescent="0.25"/>
  <cols>
    <col min="1" max="1" width="44.140625" customWidth="1"/>
  </cols>
  <sheetData>
    <row r="1" spans="1:5" ht="58.5" customHeight="1" thickBot="1" x14ac:dyDescent="0.3">
      <c r="A1" s="4" t="s">
        <v>0</v>
      </c>
      <c r="B1" s="8" t="s">
        <v>211</v>
      </c>
      <c r="C1" s="8" t="s">
        <v>212</v>
      </c>
      <c r="D1" s="8" t="s">
        <v>213</v>
      </c>
      <c r="E1" s="8" t="s">
        <v>214</v>
      </c>
    </row>
    <row r="2" spans="1:5" x14ac:dyDescent="0.25">
      <c r="A2" s="9" t="s">
        <v>88</v>
      </c>
      <c r="B2" s="22">
        <f>SUM(B3:B88)</f>
        <v>637106</v>
      </c>
      <c r="C2" s="22">
        <f>SUM(C3:C88)</f>
        <v>50678560305.099983</v>
      </c>
      <c r="D2" s="22">
        <f>SUM(D3:D88)</f>
        <v>8311303</v>
      </c>
      <c r="E2" s="22">
        <f>SUM(E3:E88)</f>
        <v>48575018845.857384</v>
      </c>
    </row>
    <row r="3" spans="1:5" x14ac:dyDescent="0.25">
      <c r="A3" s="3" t="s">
        <v>1</v>
      </c>
      <c r="B3" s="35">
        <v>1806</v>
      </c>
      <c r="C3" s="35">
        <v>290265158.75999999</v>
      </c>
      <c r="D3" s="35">
        <v>23054</v>
      </c>
      <c r="E3" s="35">
        <v>141384529.37999991</v>
      </c>
    </row>
    <row r="4" spans="1:5" x14ac:dyDescent="0.25">
      <c r="A4" s="2" t="s">
        <v>2</v>
      </c>
      <c r="B4" s="35">
        <v>652</v>
      </c>
      <c r="C4" s="35">
        <v>38548113.300000004</v>
      </c>
      <c r="D4" s="35">
        <v>10563</v>
      </c>
      <c r="E4" s="35">
        <v>40772759.050000004</v>
      </c>
    </row>
    <row r="5" spans="1:5" x14ac:dyDescent="0.25">
      <c r="A5" s="2" t="s">
        <v>3</v>
      </c>
      <c r="B5" s="35">
        <v>10009</v>
      </c>
      <c r="C5" s="35">
        <v>619383598.41000032</v>
      </c>
      <c r="D5" s="35">
        <v>121982</v>
      </c>
      <c r="E5" s="35">
        <v>530761943.64000005</v>
      </c>
    </row>
    <row r="6" spans="1:5" x14ac:dyDescent="0.25">
      <c r="A6" s="2" t="s">
        <v>4</v>
      </c>
      <c r="B6" s="35">
        <v>4061</v>
      </c>
      <c r="C6" s="35">
        <v>492864448.75999975</v>
      </c>
      <c r="D6" s="35">
        <v>45904</v>
      </c>
      <c r="E6" s="35">
        <v>271795147.16999996</v>
      </c>
    </row>
    <row r="7" spans="1:5" x14ac:dyDescent="0.25">
      <c r="A7" s="2" t="s">
        <v>5</v>
      </c>
      <c r="B7" s="35">
        <v>4842</v>
      </c>
      <c r="C7" s="35">
        <v>342228607.52000004</v>
      </c>
      <c r="D7" s="35">
        <v>55864</v>
      </c>
      <c r="E7" s="35">
        <v>345849640.95999974</v>
      </c>
    </row>
    <row r="8" spans="1:5" x14ac:dyDescent="0.25">
      <c r="A8" s="2" t="s">
        <v>33</v>
      </c>
      <c r="B8" s="35">
        <v>3746</v>
      </c>
      <c r="C8" s="35">
        <v>258815013.81</v>
      </c>
      <c r="D8" s="35">
        <v>46584</v>
      </c>
      <c r="E8" s="35">
        <v>232109264.66</v>
      </c>
    </row>
    <row r="9" spans="1:5" x14ac:dyDescent="0.25">
      <c r="A9" s="2" t="s">
        <v>7</v>
      </c>
      <c r="B9" s="35">
        <v>12</v>
      </c>
      <c r="C9" s="35">
        <v>1363970.1099999999</v>
      </c>
      <c r="D9" s="35">
        <v>548</v>
      </c>
      <c r="E9" s="35">
        <v>1819013.0200000003</v>
      </c>
    </row>
    <row r="10" spans="1:5" x14ac:dyDescent="0.25">
      <c r="A10" s="2" t="s">
        <v>8</v>
      </c>
      <c r="B10" s="35">
        <v>18568</v>
      </c>
      <c r="C10" s="35">
        <v>1580320912.01</v>
      </c>
      <c r="D10" s="35">
        <v>217922</v>
      </c>
      <c r="E10" s="35">
        <v>1201351740.0562005</v>
      </c>
    </row>
    <row r="11" spans="1:5" x14ac:dyDescent="0.25">
      <c r="A11" s="2" t="s">
        <v>9</v>
      </c>
      <c r="B11" s="35">
        <v>7268</v>
      </c>
      <c r="C11" s="35">
        <v>443075472.96999973</v>
      </c>
      <c r="D11" s="35">
        <v>108101</v>
      </c>
      <c r="E11" s="35">
        <v>468228238.33999962</v>
      </c>
    </row>
    <row r="12" spans="1:5" x14ac:dyDescent="0.25">
      <c r="A12" s="2" t="s">
        <v>10</v>
      </c>
      <c r="B12" s="35">
        <v>4194</v>
      </c>
      <c r="C12" s="35">
        <v>315276420.7100001</v>
      </c>
      <c r="D12" s="35">
        <v>66697</v>
      </c>
      <c r="E12" s="35">
        <v>296209783.13</v>
      </c>
    </row>
    <row r="13" spans="1:5" x14ac:dyDescent="0.25">
      <c r="A13" s="2" t="s">
        <v>11</v>
      </c>
      <c r="B13" s="35">
        <v>3132</v>
      </c>
      <c r="C13" s="35">
        <v>286812831.44999993</v>
      </c>
      <c r="D13" s="35">
        <v>39770</v>
      </c>
      <c r="E13" s="35">
        <v>166952154.22000003</v>
      </c>
    </row>
    <row r="14" spans="1:5" x14ac:dyDescent="0.25">
      <c r="A14" s="2" t="s">
        <v>12</v>
      </c>
      <c r="B14" s="35">
        <v>5701</v>
      </c>
      <c r="C14" s="35">
        <v>379941250.11000007</v>
      </c>
      <c r="D14" s="35">
        <v>77011</v>
      </c>
      <c r="E14" s="35">
        <v>398841268.8900001</v>
      </c>
    </row>
    <row r="15" spans="1:5" x14ac:dyDescent="0.25">
      <c r="A15" s="2" t="s">
        <v>57</v>
      </c>
      <c r="B15" s="35">
        <v>13261</v>
      </c>
      <c r="C15" s="35">
        <v>1336786988.430001</v>
      </c>
      <c r="D15" s="35">
        <v>131989</v>
      </c>
      <c r="E15" s="35">
        <v>599642549.0424</v>
      </c>
    </row>
    <row r="16" spans="1:5" x14ac:dyDescent="0.25">
      <c r="A16" s="2" t="s">
        <v>14</v>
      </c>
      <c r="B16" s="35">
        <v>6718</v>
      </c>
      <c r="C16" s="35">
        <v>343883066.21000004</v>
      </c>
      <c r="D16" s="35">
        <v>70177</v>
      </c>
      <c r="E16" s="35">
        <v>386776474.5</v>
      </c>
    </row>
    <row r="17" spans="1:5" x14ac:dyDescent="0.25">
      <c r="A17" s="2" t="s">
        <v>15</v>
      </c>
      <c r="B17" s="35">
        <v>10529</v>
      </c>
      <c r="C17" s="35">
        <v>827529123.15999985</v>
      </c>
      <c r="D17" s="35">
        <v>146150</v>
      </c>
      <c r="E17" s="35">
        <v>738003177.32999933</v>
      </c>
    </row>
    <row r="18" spans="1:5" x14ac:dyDescent="0.25">
      <c r="A18" s="2" t="s">
        <v>16</v>
      </c>
      <c r="B18" s="35">
        <v>7565</v>
      </c>
      <c r="C18" s="35">
        <v>623684863.32000017</v>
      </c>
      <c r="D18" s="35">
        <v>80711</v>
      </c>
      <c r="E18" s="35">
        <v>352796059.14400011</v>
      </c>
    </row>
    <row r="19" spans="1:5" x14ac:dyDescent="0.25">
      <c r="A19" s="2" t="s">
        <v>17</v>
      </c>
      <c r="B19" s="35">
        <v>491</v>
      </c>
      <c r="C19" s="35">
        <v>39355064.939999998</v>
      </c>
      <c r="D19" s="35">
        <v>8318</v>
      </c>
      <c r="E19" s="35">
        <v>26243930.040000003</v>
      </c>
    </row>
    <row r="20" spans="1:5" x14ac:dyDescent="0.25">
      <c r="A20" s="2" t="s">
        <v>18</v>
      </c>
      <c r="B20" s="35">
        <v>2056</v>
      </c>
      <c r="C20" s="35">
        <v>146902615.79999995</v>
      </c>
      <c r="D20" s="35">
        <v>55883</v>
      </c>
      <c r="E20" s="35">
        <v>171184528.52000001</v>
      </c>
    </row>
    <row r="21" spans="1:5" x14ac:dyDescent="0.25">
      <c r="A21" s="2" t="s">
        <v>19</v>
      </c>
      <c r="B21" s="35">
        <v>3878</v>
      </c>
      <c r="C21" s="35">
        <v>501010401.37000012</v>
      </c>
      <c r="D21" s="35">
        <v>45206</v>
      </c>
      <c r="E21" s="35">
        <v>260833667.45999989</v>
      </c>
    </row>
    <row r="22" spans="1:5" x14ac:dyDescent="0.25">
      <c r="A22" s="2" t="s">
        <v>20</v>
      </c>
      <c r="B22" s="35">
        <v>450</v>
      </c>
      <c r="C22" s="35">
        <v>55325382.449999996</v>
      </c>
      <c r="D22" s="35">
        <v>7093</v>
      </c>
      <c r="E22" s="35">
        <v>26095508.49000001</v>
      </c>
    </row>
    <row r="23" spans="1:5" x14ac:dyDescent="0.25">
      <c r="A23" s="1" t="s">
        <v>21</v>
      </c>
      <c r="B23" s="35">
        <v>10060</v>
      </c>
      <c r="C23" s="35">
        <v>730449063.96000063</v>
      </c>
      <c r="D23" s="35">
        <v>133265</v>
      </c>
      <c r="E23" s="35">
        <v>668979006.44000041</v>
      </c>
    </row>
    <row r="24" spans="1:5" x14ac:dyDescent="0.25">
      <c r="A24" s="2" t="s">
        <v>22</v>
      </c>
      <c r="B24" s="35">
        <v>1946</v>
      </c>
      <c r="C24" s="35">
        <v>195267132.54999998</v>
      </c>
      <c r="D24" s="35">
        <v>32948</v>
      </c>
      <c r="E24" s="35">
        <v>148887916.5800001</v>
      </c>
    </row>
    <row r="25" spans="1:5" x14ac:dyDescent="0.25">
      <c r="A25" s="2" t="s">
        <v>23</v>
      </c>
      <c r="B25" s="35">
        <v>4224</v>
      </c>
      <c r="C25" s="35">
        <v>260756261.62000003</v>
      </c>
      <c r="D25" s="35">
        <v>69037</v>
      </c>
      <c r="E25" s="35">
        <v>307723663.23999983</v>
      </c>
    </row>
    <row r="26" spans="1:5" x14ac:dyDescent="0.25">
      <c r="A26" s="2" t="s">
        <v>13</v>
      </c>
      <c r="B26" s="35">
        <v>637</v>
      </c>
      <c r="C26" s="35">
        <v>51057910.550000004</v>
      </c>
      <c r="D26" s="35">
        <v>12080</v>
      </c>
      <c r="E26" s="35">
        <v>49877476.699999996</v>
      </c>
    </row>
    <row r="27" spans="1:5" x14ac:dyDescent="0.25">
      <c r="A27" s="2" t="s">
        <v>25</v>
      </c>
      <c r="B27" s="35">
        <v>4747</v>
      </c>
      <c r="C27" s="35">
        <v>321867008.85999995</v>
      </c>
      <c r="D27" s="35">
        <v>67710</v>
      </c>
      <c r="E27" s="35">
        <v>343790666.45000011</v>
      </c>
    </row>
    <row r="28" spans="1:5" x14ac:dyDescent="0.25">
      <c r="A28" s="2" t="s">
        <v>26</v>
      </c>
      <c r="B28" s="35">
        <v>904</v>
      </c>
      <c r="C28" s="35">
        <v>91951706.829999998</v>
      </c>
      <c r="D28" s="35">
        <v>13910</v>
      </c>
      <c r="E28" s="35">
        <v>93283061.749999955</v>
      </c>
    </row>
    <row r="29" spans="1:5" x14ac:dyDescent="0.25">
      <c r="A29" s="2" t="s">
        <v>27</v>
      </c>
      <c r="B29" s="35">
        <v>1497</v>
      </c>
      <c r="C29" s="35">
        <v>226463904.41999999</v>
      </c>
      <c r="D29" s="35">
        <v>19110</v>
      </c>
      <c r="E29" s="35">
        <v>100209458.66999993</v>
      </c>
    </row>
    <row r="30" spans="1:5" x14ac:dyDescent="0.25">
      <c r="A30" s="2" t="s">
        <v>28</v>
      </c>
      <c r="B30" s="35">
        <v>2850</v>
      </c>
      <c r="C30" s="35">
        <v>152887195.11000001</v>
      </c>
      <c r="D30" s="35">
        <v>36342</v>
      </c>
      <c r="E30" s="35">
        <v>162236902.33999997</v>
      </c>
    </row>
    <row r="31" spans="1:5" x14ac:dyDescent="0.25">
      <c r="A31" s="2" t="s">
        <v>29</v>
      </c>
      <c r="B31" s="35">
        <v>10173</v>
      </c>
      <c r="C31" s="35">
        <v>716715577.77999985</v>
      </c>
      <c r="D31" s="35">
        <v>126158</v>
      </c>
      <c r="E31" s="35">
        <v>768640945.79999936</v>
      </c>
    </row>
    <row r="32" spans="1:5" x14ac:dyDescent="0.25">
      <c r="A32" s="2" t="s">
        <v>30</v>
      </c>
      <c r="B32" s="35">
        <v>5042</v>
      </c>
      <c r="C32" s="35">
        <v>466045961.89999992</v>
      </c>
      <c r="D32" s="35">
        <v>68298</v>
      </c>
      <c r="E32" s="35">
        <v>311682061.79039979</v>
      </c>
    </row>
    <row r="33" spans="1:5" x14ac:dyDescent="0.25">
      <c r="A33" s="2" t="s">
        <v>31</v>
      </c>
      <c r="B33" s="35">
        <v>3440</v>
      </c>
      <c r="C33" s="35">
        <v>178530092.91999999</v>
      </c>
      <c r="D33" s="35">
        <v>46215</v>
      </c>
      <c r="E33" s="35">
        <v>260274085.4000001</v>
      </c>
    </row>
    <row r="34" spans="1:5" x14ac:dyDescent="0.25">
      <c r="A34" s="2" t="s">
        <v>32</v>
      </c>
      <c r="B34" s="35">
        <v>2667</v>
      </c>
      <c r="C34" s="35">
        <v>140363496.35999998</v>
      </c>
      <c r="D34" s="35">
        <v>33608</v>
      </c>
      <c r="E34" s="35">
        <v>144490574.35999995</v>
      </c>
    </row>
    <row r="35" spans="1:5" x14ac:dyDescent="0.25">
      <c r="A35" s="2" t="s">
        <v>24</v>
      </c>
      <c r="B35" s="35">
        <v>21773</v>
      </c>
      <c r="C35" s="35">
        <v>3024576077.3899984</v>
      </c>
      <c r="D35" s="35">
        <v>332076</v>
      </c>
      <c r="E35" s="35">
        <v>2005023010.783999</v>
      </c>
    </row>
    <row r="36" spans="1:5" x14ac:dyDescent="0.25">
      <c r="A36" s="2" t="s">
        <v>34</v>
      </c>
      <c r="B36" s="35">
        <v>12903</v>
      </c>
      <c r="C36" s="35">
        <v>834809273.47999978</v>
      </c>
      <c r="D36" s="35">
        <v>159313</v>
      </c>
      <c r="E36" s="35">
        <v>864851284.1500001</v>
      </c>
    </row>
    <row r="37" spans="1:5" x14ac:dyDescent="0.25">
      <c r="A37" s="2" t="s">
        <v>60</v>
      </c>
      <c r="B37" s="35">
        <v>3613</v>
      </c>
      <c r="C37" s="35">
        <v>321250178.79000002</v>
      </c>
      <c r="D37" s="35">
        <v>93631</v>
      </c>
      <c r="E37" s="35">
        <v>318973194.64999974</v>
      </c>
    </row>
    <row r="38" spans="1:5" x14ac:dyDescent="0.25">
      <c r="A38" s="2" t="s">
        <v>36</v>
      </c>
      <c r="B38" s="35">
        <v>4575</v>
      </c>
      <c r="C38" s="35">
        <v>322184240.26999992</v>
      </c>
      <c r="D38" s="35">
        <v>51539</v>
      </c>
      <c r="E38" s="35">
        <v>207370936.98999998</v>
      </c>
    </row>
    <row r="39" spans="1:5" x14ac:dyDescent="0.25">
      <c r="A39" s="2" t="s">
        <v>37</v>
      </c>
      <c r="B39" s="35">
        <v>5473</v>
      </c>
      <c r="C39" s="35">
        <v>279180277.48999995</v>
      </c>
      <c r="D39" s="35">
        <v>71177</v>
      </c>
      <c r="E39" s="35">
        <v>300879060.44999987</v>
      </c>
    </row>
    <row r="40" spans="1:5" x14ac:dyDescent="0.25">
      <c r="A40" s="2" t="s">
        <v>38</v>
      </c>
      <c r="B40" s="35">
        <v>7384</v>
      </c>
      <c r="C40" s="35">
        <v>629626611.84999979</v>
      </c>
      <c r="D40" s="35">
        <v>109740</v>
      </c>
      <c r="E40" s="35">
        <v>605784557.25</v>
      </c>
    </row>
    <row r="41" spans="1:5" x14ac:dyDescent="0.25">
      <c r="A41" s="2" t="s">
        <v>39</v>
      </c>
      <c r="B41" s="35">
        <v>5945</v>
      </c>
      <c r="C41" s="35">
        <v>542226107.5200001</v>
      </c>
      <c r="D41" s="35">
        <v>71870</v>
      </c>
      <c r="E41" s="35">
        <v>358794840.22999996</v>
      </c>
    </row>
    <row r="42" spans="1:5" x14ac:dyDescent="0.25">
      <c r="A42" s="2" t="s">
        <v>40</v>
      </c>
      <c r="B42" s="35">
        <v>576</v>
      </c>
      <c r="C42" s="35">
        <v>40417927.379999995</v>
      </c>
      <c r="D42" s="35">
        <v>9483</v>
      </c>
      <c r="E42" s="35">
        <v>37987115.249999993</v>
      </c>
    </row>
    <row r="43" spans="1:5" x14ac:dyDescent="0.25">
      <c r="A43" s="2" t="s">
        <v>41</v>
      </c>
      <c r="B43" s="35">
        <v>2753</v>
      </c>
      <c r="C43" s="35">
        <v>166011497.68000001</v>
      </c>
      <c r="D43" s="35">
        <v>30198</v>
      </c>
      <c r="E43" s="35">
        <v>144434222.22739992</v>
      </c>
    </row>
    <row r="44" spans="1:5" x14ac:dyDescent="0.25">
      <c r="A44" s="2" t="s">
        <v>42</v>
      </c>
      <c r="B44" s="35">
        <v>3311</v>
      </c>
      <c r="C44" s="35">
        <v>256717746.58000007</v>
      </c>
      <c r="D44" s="35">
        <v>41670</v>
      </c>
      <c r="E44" s="35">
        <v>219135953.89799994</v>
      </c>
    </row>
    <row r="45" spans="1:5" x14ac:dyDescent="0.25">
      <c r="A45" s="2" t="s">
        <v>43</v>
      </c>
      <c r="B45" s="35">
        <v>55640</v>
      </c>
      <c r="C45" s="35">
        <v>3880816442.23</v>
      </c>
      <c r="D45" s="35">
        <v>798656</v>
      </c>
      <c r="E45" s="35">
        <v>6984366325.9600019</v>
      </c>
    </row>
    <row r="46" spans="1:5" x14ac:dyDescent="0.25">
      <c r="A46" s="2" t="s">
        <v>44</v>
      </c>
      <c r="B46" s="35">
        <v>41677</v>
      </c>
      <c r="C46" s="35">
        <v>3126132687.2400017</v>
      </c>
      <c r="D46" s="35">
        <v>537489</v>
      </c>
      <c r="E46" s="35">
        <v>3755049763.4199986</v>
      </c>
    </row>
    <row r="47" spans="1:5" x14ac:dyDescent="0.25">
      <c r="A47" s="2" t="s">
        <v>45</v>
      </c>
      <c r="B47" s="35">
        <v>3112</v>
      </c>
      <c r="C47" s="35">
        <v>349032661.79999995</v>
      </c>
      <c r="D47" s="35">
        <v>36770</v>
      </c>
      <c r="E47" s="35">
        <v>289326953.00999987</v>
      </c>
    </row>
    <row r="48" spans="1:5" x14ac:dyDescent="0.25">
      <c r="A48" s="2" t="s">
        <v>46</v>
      </c>
      <c r="B48" s="35">
        <v>76</v>
      </c>
      <c r="C48" s="35">
        <v>4668121.379999999</v>
      </c>
      <c r="D48" s="35">
        <v>2593</v>
      </c>
      <c r="E48" s="35">
        <v>12059838.75999999</v>
      </c>
    </row>
    <row r="49" spans="1:5" x14ac:dyDescent="0.25">
      <c r="A49" s="2" t="s">
        <v>47</v>
      </c>
      <c r="B49" s="35">
        <v>18084</v>
      </c>
      <c r="C49" s="35">
        <v>1856249859.2900002</v>
      </c>
      <c r="D49" s="35">
        <v>188685</v>
      </c>
      <c r="E49" s="35">
        <v>1186834636.7453995</v>
      </c>
    </row>
    <row r="50" spans="1:5" x14ac:dyDescent="0.25">
      <c r="A50" s="2" t="s">
        <v>48</v>
      </c>
      <c r="B50" s="35">
        <v>2341</v>
      </c>
      <c r="C50" s="35">
        <v>125950939.69</v>
      </c>
      <c r="D50" s="35">
        <v>35458</v>
      </c>
      <c r="E50" s="35">
        <v>163851077.23000008</v>
      </c>
    </row>
    <row r="51" spans="1:5" x14ac:dyDescent="0.25">
      <c r="A51" s="2" t="s">
        <v>49</v>
      </c>
      <c r="B51" s="35">
        <v>15579</v>
      </c>
      <c r="C51" s="35">
        <v>1106202254.6899998</v>
      </c>
      <c r="D51" s="35">
        <v>163341</v>
      </c>
      <c r="E51" s="35">
        <v>899898789.07000005</v>
      </c>
    </row>
    <row r="52" spans="1:5" x14ac:dyDescent="0.25">
      <c r="A52" s="2" t="s">
        <v>50</v>
      </c>
      <c r="B52" s="35">
        <v>8238</v>
      </c>
      <c r="C52" s="35">
        <v>451617108.59999996</v>
      </c>
      <c r="D52" s="35">
        <v>99819</v>
      </c>
      <c r="E52" s="35">
        <v>542389335.3900001</v>
      </c>
    </row>
    <row r="53" spans="1:5" x14ac:dyDescent="0.25">
      <c r="A53" s="2" t="s">
        <v>51</v>
      </c>
      <c r="B53" s="35">
        <v>8785</v>
      </c>
      <c r="C53" s="35">
        <v>740260905.44000006</v>
      </c>
      <c r="D53" s="35">
        <v>101993</v>
      </c>
      <c r="E53" s="35">
        <v>520456780.71999973</v>
      </c>
    </row>
    <row r="54" spans="1:5" x14ac:dyDescent="0.25">
      <c r="A54" s="2" t="s">
        <v>52</v>
      </c>
      <c r="B54" s="35">
        <v>3031</v>
      </c>
      <c r="C54" s="35">
        <v>178949614.06000003</v>
      </c>
      <c r="D54" s="35">
        <v>49930</v>
      </c>
      <c r="E54" s="35">
        <v>200831993.62999994</v>
      </c>
    </row>
    <row r="55" spans="1:5" x14ac:dyDescent="0.25">
      <c r="A55" s="2" t="s">
        <v>53</v>
      </c>
      <c r="B55" s="35">
        <v>6149</v>
      </c>
      <c r="C55" s="35">
        <v>371927101.09999996</v>
      </c>
      <c r="D55" s="35">
        <v>72784</v>
      </c>
      <c r="E55" s="35">
        <v>317507215.82000017</v>
      </c>
    </row>
    <row r="56" spans="1:5" x14ac:dyDescent="0.25">
      <c r="A56" s="2" t="s">
        <v>54</v>
      </c>
      <c r="B56" s="35">
        <v>9730</v>
      </c>
      <c r="C56" s="35">
        <v>684562395.84999967</v>
      </c>
      <c r="D56" s="35">
        <v>126075</v>
      </c>
      <c r="E56" s="35">
        <v>768417046.01379955</v>
      </c>
    </row>
    <row r="57" spans="1:5" x14ac:dyDescent="0.25">
      <c r="A57" s="2" t="s">
        <v>55</v>
      </c>
      <c r="B57" s="35">
        <v>9671</v>
      </c>
      <c r="C57" s="35">
        <v>855985003.33999968</v>
      </c>
      <c r="D57" s="35">
        <v>136612</v>
      </c>
      <c r="E57" s="35">
        <v>664574246.1500001</v>
      </c>
    </row>
    <row r="58" spans="1:5" x14ac:dyDescent="0.25">
      <c r="A58" s="2" t="s">
        <v>56</v>
      </c>
      <c r="B58" s="35">
        <v>2190</v>
      </c>
      <c r="C58" s="35">
        <v>149046159.90000001</v>
      </c>
      <c r="D58" s="35">
        <v>40706</v>
      </c>
      <c r="E58" s="35">
        <v>162260938.41</v>
      </c>
    </row>
    <row r="59" spans="1:5" x14ac:dyDescent="0.25">
      <c r="A59" s="2" t="s">
        <v>35</v>
      </c>
      <c r="B59" s="35">
        <v>15188</v>
      </c>
      <c r="C59" s="35">
        <v>2037293445.1300006</v>
      </c>
      <c r="D59" s="35">
        <v>235327</v>
      </c>
      <c r="E59" s="35">
        <v>1238095918.651999</v>
      </c>
    </row>
    <row r="60" spans="1:5" x14ac:dyDescent="0.25">
      <c r="A60" s="2" t="s">
        <v>58</v>
      </c>
      <c r="B60" s="35">
        <v>5534</v>
      </c>
      <c r="C60" s="35">
        <v>337870620.34000015</v>
      </c>
      <c r="D60" s="35">
        <v>77701</v>
      </c>
      <c r="E60" s="35">
        <v>365851967.20999998</v>
      </c>
    </row>
    <row r="61" spans="1:5" x14ac:dyDescent="0.25">
      <c r="A61" s="2" t="s">
        <v>59</v>
      </c>
      <c r="B61" s="35">
        <v>17893</v>
      </c>
      <c r="C61" s="35">
        <v>1207466617.6899998</v>
      </c>
      <c r="D61" s="35">
        <v>185454</v>
      </c>
      <c r="E61" s="35">
        <v>1056383562.6735995</v>
      </c>
    </row>
    <row r="62" spans="1:5" x14ac:dyDescent="0.25">
      <c r="A62" s="2" t="s">
        <v>6</v>
      </c>
      <c r="B62" s="35">
        <v>25962</v>
      </c>
      <c r="C62" s="35">
        <v>1845648291.8599997</v>
      </c>
      <c r="D62" s="35">
        <v>320587</v>
      </c>
      <c r="E62" s="35">
        <v>2646800115.4200001</v>
      </c>
    </row>
    <row r="63" spans="1:5" x14ac:dyDescent="0.25">
      <c r="A63" s="2" t="s">
        <v>61</v>
      </c>
      <c r="B63" s="35">
        <v>7853</v>
      </c>
      <c r="C63" s="35">
        <v>657041934.30999982</v>
      </c>
      <c r="D63" s="35">
        <v>133547</v>
      </c>
      <c r="E63" s="35">
        <v>622442058.76600051</v>
      </c>
    </row>
    <row r="64" spans="1:5" x14ac:dyDescent="0.25">
      <c r="A64" s="2" t="s">
        <v>92</v>
      </c>
      <c r="B64" s="35">
        <v>2690</v>
      </c>
      <c r="C64" s="35">
        <v>166455875.56999996</v>
      </c>
      <c r="D64" s="35">
        <v>51515</v>
      </c>
      <c r="E64" s="35">
        <v>205776611.16000006</v>
      </c>
    </row>
    <row r="65" spans="1:5" x14ac:dyDescent="0.25">
      <c r="A65" s="2" t="s">
        <v>63</v>
      </c>
      <c r="B65" s="35">
        <v>1975</v>
      </c>
      <c r="C65" s="35">
        <v>140826103.5</v>
      </c>
      <c r="D65" s="35">
        <v>31442</v>
      </c>
      <c r="E65" s="35">
        <v>186872465.06000006</v>
      </c>
    </row>
    <row r="66" spans="1:5" x14ac:dyDescent="0.25">
      <c r="A66" s="2" t="s">
        <v>64</v>
      </c>
      <c r="B66" s="35">
        <v>19608</v>
      </c>
      <c r="C66" s="35">
        <v>1574027576.6299996</v>
      </c>
      <c r="D66" s="35">
        <v>249113</v>
      </c>
      <c r="E66" s="35">
        <v>1501445643.1900003</v>
      </c>
    </row>
    <row r="67" spans="1:5" x14ac:dyDescent="0.25">
      <c r="A67" s="2" t="s">
        <v>65</v>
      </c>
      <c r="B67" s="35">
        <v>1133</v>
      </c>
      <c r="C67" s="35">
        <v>88193873.950000018</v>
      </c>
      <c r="D67" s="35">
        <v>20327</v>
      </c>
      <c r="E67" s="35">
        <v>71248185.349999994</v>
      </c>
    </row>
    <row r="68" spans="1:5" x14ac:dyDescent="0.25">
      <c r="A68" s="2" t="s">
        <v>66</v>
      </c>
      <c r="B68" s="35">
        <v>1425</v>
      </c>
      <c r="C68" s="35">
        <v>200090695.13999996</v>
      </c>
      <c r="D68" s="35">
        <v>23195</v>
      </c>
      <c r="E68" s="35">
        <v>111789475.68999997</v>
      </c>
    </row>
    <row r="69" spans="1:5" x14ac:dyDescent="0.25">
      <c r="A69" s="2" t="s">
        <v>67</v>
      </c>
      <c r="B69" s="35">
        <v>3732</v>
      </c>
      <c r="C69" s="35">
        <v>249881421.70999998</v>
      </c>
      <c r="D69" s="35">
        <v>59044</v>
      </c>
      <c r="E69" s="35">
        <v>248498865.47</v>
      </c>
    </row>
    <row r="70" spans="1:5" x14ac:dyDescent="0.25">
      <c r="A70" s="2" t="s">
        <v>68</v>
      </c>
      <c r="B70" s="35">
        <v>8709</v>
      </c>
      <c r="C70" s="35">
        <v>924962094.51999998</v>
      </c>
      <c r="D70" s="35">
        <v>156116</v>
      </c>
      <c r="E70" s="35">
        <v>684491548.27999985</v>
      </c>
    </row>
    <row r="71" spans="1:5" x14ac:dyDescent="0.25">
      <c r="A71" s="2" t="s">
        <v>69</v>
      </c>
      <c r="B71" s="35">
        <v>4203</v>
      </c>
      <c r="C71" s="35">
        <v>259084880.45000002</v>
      </c>
      <c r="D71" s="35">
        <v>63002</v>
      </c>
      <c r="E71" s="35">
        <v>272371270.91000015</v>
      </c>
    </row>
    <row r="72" spans="1:5" x14ac:dyDescent="0.25">
      <c r="A72" s="2" t="s">
        <v>70</v>
      </c>
      <c r="B72" s="35">
        <v>23752</v>
      </c>
      <c r="C72" s="35">
        <v>1903305838.4500003</v>
      </c>
      <c r="D72" s="35">
        <v>243891</v>
      </c>
      <c r="E72" s="35">
        <v>1611048318.0141993</v>
      </c>
    </row>
    <row r="73" spans="1:5" x14ac:dyDescent="0.25">
      <c r="A73" s="2" t="s">
        <v>71</v>
      </c>
      <c r="B73" s="35">
        <v>5596</v>
      </c>
      <c r="C73" s="35">
        <v>342043208.05999994</v>
      </c>
      <c r="D73" s="35">
        <v>78418</v>
      </c>
      <c r="E73" s="35">
        <v>366596490.1400001</v>
      </c>
    </row>
    <row r="74" spans="1:5" x14ac:dyDescent="0.25">
      <c r="A74" s="2" t="s">
        <v>72</v>
      </c>
      <c r="B74" s="35">
        <v>5509</v>
      </c>
      <c r="C74" s="35">
        <v>277583583.28999996</v>
      </c>
      <c r="D74" s="35">
        <v>58115</v>
      </c>
      <c r="E74" s="35">
        <v>315387725.2100001</v>
      </c>
    </row>
    <row r="75" spans="1:5" x14ac:dyDescent="0.25">
      <c r="A75" s="2" t="s">
        <v>73</v>
      </c>
      <c r="B75" s="35">
        <v>6050</v>
      </c>
      <c r="C75" s="35">
        <v>362739939.17999977</v>
      </c>
      <c r="D75" s="35">
        <v>89074</v>
      </c>
      <c r="E75" s="35">
        <v>447824197.8500002</v>
      </c>
    </row>
    <row r="76" spans="1:5" x14ac:dyDescent="0.25">
      <c r="A76" s="2" t="s">
        <v>74</v>
      </c>
      <c r="B76" s="35">
        <v>633</v>
      </c>
      <c r="C76" s="35">
        <v>44277328.220000006</v>
      </c>
      <c r="D76" s="35">
        <v>9684</v>
      </c>
      <c r="E76" s="35">
        <v>30556682.520000003</v>
      </c>
    </row>
    <row r="77" spans="1:5" x14ac:dyDescent="0.25">
      <c r="A77" s="2" t="s">
        <v>75</v>
      </c>
      <c r="B77" s="35">
        <v>6664</v>
      </c>
      <c r="C77" s="35">
        <v>432846597.62</v>
      </c>
      <c r="D77" s="35">
        <v>94118</v>
      </c>
      <c r="E77" s="35">
        <v>629165370.62999976</v>
      </c>
    </row>
    <row r="78" spans="1:5" x14ac:dyDescent="0.25">
      <c r="A78" s="2" t="s">
        <v>76</v>
      </c>
      <c r="B78" s="35">
        <v>7025</v>
      </c>
      <c r="C78" s="35">
        <v>359726821.96000004</v>
      </c>
      <c r="D78" s="35">
        <v>77754</v>
      </c>
      <c r="E78" s="35">
        <v>376687323.46240002</v>
      </c>
    </row>
    <row r="79" spans="1:5" x14ac:dyDescent="0.25">
      <c r="A79" s="2" t="s">
        <v>77</v>
      </c>
      <c r="B79" s="35">
        <v>5854</v>
      </c>
      <c r="C79" s="35">
        <v>583804832.18999982</v>
      </c>
      <c r="D79" s="35">
        <v>62368</v>
      </c>
      <c r="E79" s="35">
        <v>351109994.01000005</v>
      </c>
    </row>
    <row r="80" spans="1:5" x14ac:dyDescent="0.25">
      <c r="A80" s="2" t="s">
        <v>78</v>
      </c>
      <c r="B80" s="35">
        <v>5182</v>
      </c>
      <c r="C80" s="35">
        <v>407712763.30999988</v>
      </c>
      <c r="D80" s="35">
        <v>68756</v>
      </c>
      <c r="E80" s="35">
        <v>421096190.24999994</v>
      </c>
    </row>
    <row r="81" spans="1:5" x14ac:dyDescent="0.25">
      <c r="A81" s="2" t="s">
        <v>79</v>
      </c>
      <c r="B81" s="35">
        <v>1900</v>
      </c>
      <c r="C81" s="35">
        <v>142894067.57999995</v>
      </c>
      <c r="D81" s="35">
        <v>30629</v>
      </c>
      <c r="E81" s="35">
        <v>113160380.30999994</v>
      </c>
    </row>
    <row r="82" spans="1:5" x14ac:dyDescent="0.25">
      <c r="A82" s="2" t="s">
        <v>80</v>
      </c>
      <c r="B82" s="35">
        <v>8845</v>
      </c>
      <c r="C82" s="35">
        <v>538022902.13</v>
      </c>
      <c r="D82" s="35">
        <v>115325</v>
      </c>
      <c r="E82" s="35">
        <v>855575805.9599998</v>
      </c>
    </row>
    <row r="83" spans="1:5" x14ac:dyDescent="0.25">
      <c r="A83" s="2" t="s">
        <v>81</v>
      </c>
      <c r="B83" s="35">
        <v>19829</v>
      </c>
      <c r="C83" s="35">
        <v>1817927191.1299999</v>
      </c>
      <c r="D83" s="35">
        <v>194917</v>
      </c>
      <c r="E83" s="35">
        <v>1242112857.8809996</v>
      </c>
    </row>
    <row r="84" spans="1:5" x14ac:dyDescent="0.25">
      <c r="A84" s="2" t="s">
        <v>82</v>
      </c>
      <c r="B84" s="35">
        <v>1787</v>
      </c>
      <c r="C84" s="35">
        <v>214667447.08000001</v>
      </c>
      <c r="D84" s="35">
        <v>46737</v>
      </c>
      <c r="E84" s="35">
        <v>183995069.38000008</v>
      </c>
    </row>
    <row r="85" spans="1:5" x14ac:dyDescent="0.25">
      <c r="A85" s="2" t="s">
        <v>91</v>
      </c>
      <c r="B85" s="35">
        <v>5544</v>
      </c>
      <c r="C85" s="35">
        <v>311808779.50000006</v>
      </c>
      <c r="D85" s="35">
        <v>52434</v>
      </c>
      <c r="E85" s="35">
        <v>283351023.86659998</v>
      </c>
    </row>
    <row r="86" spans="1:5" x14ac:dyDescent="0.25">
      <c r="A86" s="2" t="s">
        <v>84</v>
      </c>
      <c r="B86" s="35">
        <v>51</v>
      </c>
      <c r="C86" s="35">
        <v>4271180.1100000003</v>
      </c>
      <c r="D86" s="35">
        <v>1572</v>
      </c>
      <c r="E86" s="35">
        <v>5981360.1000000024</v>
      </c>
    </row>
    <row r="87" spans="1:5" x14ac:dyDescent="0.25">
      <c r="A87" s="2" t="s">
        <v>85</v>
      </c>
      <c r="B87" s="35">
        <v>2042</v>
      </c>
      <c r="C87" s="35">
        <v>134386993.06000003</v>
      </c>
      <c r="D87" s="35">
        <v>39019</v>
      </c>
      <c r="E87" s="35">
        <v>252613477.22</v>
      </c>
    </row>
    <row r="88" spans="1:5" x14ac:dyDescent="0.25">
      <c r="A88" s="2" t="s">
        <v>86</v>
      </c>
      <c r="B88" s="35">
        <v>5203</v>
      </c>
      <c r="C88" s="35">
        <v>357567591.93000019</v>
      </c>
      <c r="D88" s="35">
        <v>62306</v>
      </c>
      <c r="E88" s="35">
        <v>327902578.44999987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selection activeCell="B10" sqref="B10"/>
    </sheetView>
  </sheetViews>
  <sheetFormatPr defaultColWidth="28.28515625" defaultRowHeight="15" x14ac:dyDescent="0.25"/>
  <cols>
    <col min="1" max="1" width="44.140625" customWidth="1"/>
  </cols>
  <sheetData>
    <row r="1" spans="1:9" ht="58.5" customHeight="1" thickBot="1" x14ac:dyDescent="0.3">
      <c r="A1" s="12" t="s">
        <v>0</v>
      </c>
      <c r="B1" s="12" t="s">
        <v>207</v>
      </c>
      <c r="C1" s="12" t="s">
        <v>208</v>
      </c>
      <c r="D1" s="12" t="s">
        <v>209</v>
      </c>
      <c r="E1" s="12" t="s">
        <v>210</v>
      </c>
      <c r="F1" s="41" t="s">
        <v>202</v>
      </c>
      <c r="H1" s="37" t="s">
        <v>0</v>
      </c>
      <c r="I1" s="36" t="s">
        <v>201</v>
      </c>
    </row>
    <row r="2" spans="1:9" ht="16.5" customHeight="1" thickBot="1" x14ac:dyDescent="0.3">
      <c r="A2" s="33" t="s">
        <v>88</v>
      </c>
      <c r="B2" s="22">
        <f>SUM(B3:B88)</f>
        <v>497777</v>
      </c>
      <c r="C2" s="22">
        <f>SUM(C3:C88)</f>
        <v>34734297113.910004</v>
      </c>
      <c r="D2" s="22">
        <f>SUM(D3:D88)</f>
        <v>8187586</v>
      </c>
      <c r="E2" s="22">
        <f>SUM(E3:E88)</f>
        <v>47650654619.291008</v>
      </c>
      <c r="H2" s="39" t="s">
        <v>88</v>
      </c>
      <c r="I2" s="38"/>
    </row>
    <row r="3" spans="1:9" ht="15.75" thickBot="1" x14ac:dyDescent="0.3">
      <c r="A3" s="34" t="s">
        <v>1</v>
      </c>
      <c r="B3" s="35">
        <v>1314</v>
      </c>
      <c r="C3" s="35">
        <v>195638076.71000004</v>
      </c>
      <c r="D3" s="35">
        <v>33175</v>
      </c>
      <c r="E3" s="35">
        <v>183311739.50000003</v>
      </c>
      <c r="F3">
        <f>VLOOKUP(A3,H:I,2,0)</f>
        <v>5</v>
      </c>
      <c r="H3" s="39" t="s">
        <v>66</v>
      </c>
      <c r="I3" s="40">
        <v>1</v>
      </c>
    </row>
    <row r="4" spans="1:9" ht="15.75" thickBot="1" x14ac:dyDescent="0.3">
      <c r="A4" s="34" t="s">
        <v>2</v>
      </c>
      <c r="B4" s="35">
        <v>547</v>
      </c>
      <c r="C4" s="35">
        <v>34246439.309999995</v>
      </c>
      <c r="D4" s="35">
        <v>10550</v>
      </c>
      <c r="E4" s="35">
        <v>40876487.519999996</v>
      </c>
      <c r="F4">
        <f t="shared" ref="F4:F67" si="0">VLOOKUP(A4,H:I,2,0)</f>
        <v>86</v>
      </c>
      <c r="H4" s="39" t="s">
        <v>27</v>
      </c>
      <c r="I4" s="40">
        <v>2</v>
      </c>
    </row>
    <row r="5" spans="1:9" ht="15.75" thickBot="1" x14ac:dyDescent="0.3">
      <c r="A5" s="34" t="s">
        <v>3</v>
      </c>
      <c r="B5" s="35">
        <v>6516</v>
      </c>
      <c r="C5" s="35">
        <v>412176061.75999969</v>
      </c>
      <c r="D5" s="35">
        <v>121899</v>
      </c>
      <c r="E5" s="35">
        <v>523788305.04999995</v>
      </c>
      <c r="F5">
        <f t="shared" si="0"/>
        <v>49</v>
      </c>
      <c r="H5" s="39" t="s">
        <v>13</v>
      </c>
      <c r="I5" s="40">
        <v>2</v>
      </c>
    </row>
    <row r="6" spans="1:9" ht="15.75" thickBot="1" x14ac:dyDescent="0.3">
      <c r="A6" s="34" t="s">
        <v>4</v>
      </c>
      <c r="B6" s="35">
        <v>1863</v>
      </c>
      <c r="C6" s="35">
        <v>220789665.83999997</v>
      </c>
      <c r="D6" s="35">
        <v>42133</v>
      </c>
      <c r="E6" s="35">
        <v>233731317.01999998</v>
      </c>
      <c r="F6">
        <f t="shared" si="0"/>
        <v>6</v>
      </c>
      <c r="H6" s="39" t="s">
        <v>39</v>
      </c>
      <c r="I6" s="40">
        <v>4</v>
      </c>
    </row>
    <row r="7" spans="1:9" ht="15.75" thickBot="1" x14ac:dyDescent="0.3">
      <c r="A7" s="34" t="s">
        <v>5</v>
      </c>
      <c r="B7" s="35">
        <v>3751</v>
      </c>
      <c r="C7" s="35">
        <v>242704231.51999995</v>
      </c>
      <c r="D7" s="35">
        <v>65734</v>
      </c>
      <c r="E7" s="35">
        <v>408989209.13999981</v>
      </c>
      <c r="F7">
        <f t="shared" si="0"/>
        <v>30</v>
      </c>
      <c r="H7" s="39" t="s">
        <v>1</v>
      </c>
      <c r="I7" s="40">
        <v>5</v>
      </c>
    </row>
    <row r="8" spans="1:9" ht="15.75" thickBot="1" x14ac:dyDescent="0.3">
      <c r="A8" s="34" t="s">
        <v>6</v>
      </c>
      <c r="B8" s="35">
        <v>3298</v>
      </c>
      <c r="C8" s="35">
        <v>198169685.81</v>
      </c>
      <c r="D8" s="35">
        <v>45787</v>
      </c>
      <c r="E8" s="35">
        <v>224000895.26999986</v>
      </c>
      <c r="F8">
        <f t="shared" si="0"/>
        <v>16</v>
      </c>
      <c r="H8" s="39" t="s">
        <v>4</v>
      </c>
      <c r="I8" s="40">
        <v>6</v>
      </c>
    </row>
    <row r="9" spans="1:9" ht="15.75" thickBot="1" x14ac:dyDescent="0.3">
      <c r="A9" s="34" t="s">
        <v>7</v>
      </c>
      <c r="B9" s="35">
        <v>14</v>
      </c>
      <c r="C9" s="35">
        <v>390796.68</v>
      </c>
      <c r="D9" s="35">
        <v>636</v>
      </c>
      <c r="E9" s="35">
        <v>2208468.13</v>
      </c>
      <c r="F9">
        <f t="shared" si="0"/>
        <v>69</v>
      </c>
      <c r="H9" s="39" t="s">
        <v>20</v>
      </c>
      <c r="I9" s="40">
        <v>7</v>
      </c>
    </row>
    <row r="10" spans="1:9" ht="15.75" thickBot="1" x14ac:dyDescent="0.3">
      <c r="A10" s="34" t="s">
        <v>8</v>
      </c>
      <c r="B10" s="35">
        <v>13071</v>
      </c>
      <c r="C10" s="35">
        <v>913226409.97000039</v>
      </c>
      <c r="D10" s="35">
        <v>234949</v>
      </c>
      <c r="E10" s="35">
        <v>1292603380.1599991</v>
      </c>
      <c r="F10">
        <f t="shared" si="0"/>
        <v>24</v>
      </c>
      <c r="H10" s="39" t="s">
        <v>55</v>
      </c>
      <c r="I10" s="40">
        <v>8</v>
      </c>
    </row>
    <row r="11" spans="1:9" ht="15.75" thickBot="1" x14ac:dyDescent="0.3">
      <c r="A11" s="34" t="s">
        <v>9</v>
      </c>
      <c r="B11" s="35">
        <v>6082</v>
      </c>
      <c r="C11" s="35">
        <v>389413404.99999982</v>
      </c>
      <c r="D11" s="35">
        <v>100908</v>
      </c>
      <c r="E11" s="35">
        <v>433019487.87000018</v>
      </c>
      <c r="F11">
        <f t="shared" si="0"/>
        <v>42</v>
      </c>
      <c r="H11" s="39" t="s">
        <v>22</v>
      </c>
      <c r="I11" s="40">
        <v>9</v>
      </c>
    </row>
    <row r="12" spans="1:9" ht="15.75" thickBot="1" x14ac:dyDescent="0.3">
      <c r="A12" s="34" t="s">
        <v>10</v>
      </c>
      <c r="B12" s="35">
        <v>3207</v>
      </c>
      <c r="C12" s="35">
        <v>182743932.38000011</v>
      </c>
      <c r="D12" s="35">
        <v>62897</v>
      </c>
      <c r="E12" s="35">
        <v>278370471.85000002</v>
      </c>
      <c r="F12">
        <f t="shared" si="0"/>
        <v>65</v>
      </c>
      <c r="H12" s="39" t="s">
        <v>51</v>
      </c>
      <c r="I12" s="40">
        <v>10</v>
      </c>
    </row>
    <row r="13" spans="1:9" ht="15.75" thickBot="1" x14ac:dyDescent="0.3">
      <c r="A13" s="34" t="s">
        <v>11</v>
      </c>
      <c r="B13" s="35">
        <v>2706</v>
      </c>
      <c r="C13" s="35">
        <v>197363330.78999993</v>
      </c>
      <c r="D13" s="35">
        <v>40068</v>
      </c>
      <c r="E13" s="35">
        <v>164776656.68999994</v>
      </c>
      <c r="F13">
        <f t="shared" si="0"/>
        <v>24</v>
      </c>
      <c r="H13" s="39" t="s">
        <v>57</v>
      </c>
      <c r="I13" s="40">
        <v>11</v>
      </c>
    </row>
    <row r="14" spans="1:9" ht="15.75" thickBot="1" x14ac:dyDescent="0.3">
      <c r="A14" s="34" t="s">
        <v>12</v>
      </c>
      <c r="B14" s="35">
        <v>4415</v>
      </c>
      <c r="C14" s="35">
        <v>320094558.90000021</v>
      </c>
      <c r="D14" s="35">
        <v>73330</v>
      </c>
      <c r="E14" s="35">
        <v>376236081.46999991</v>
      </c>
      <c r="F14">
        <f t="shared" si="0"/>
        <v>32</v>
      </c>
      <c r="H14" s="39" t="s">
        <v>33</v>
      </c>
      <c r="I14" s="40">
        <v>12</v>
      </c>
    </row>
    <row r="15" spans="1:9" ht="15.75" thickBot="1" x14ac:dyDescent="0.3">
      <c r="A15" s="34" t="s">
        <v>13</v>
      </c>
      <c r="B15" s="35">
        <v>8400</v>
      </c>
      <c r="C15" s="35">
        <v>678383727.09999943</v>
      </c>
      <c r="D15" s="35">
        <v>127059</v>
      </c>
      <c r="E15" s="35">
        <v>553148473.87000024</v>
      </c>
      <c r="F15">
        <f t="shared" si="0"/>
        <v>2</v>
      </c>
      <c r="H15" s="39" t="s">
        <v>64</v>
      </c>
      <c r="I15" s="40">
        <v>13</v>
      </c>
    </row>
    <row r="16" spans="1:9" ht="15.75" thickBot="1" x14ac:dyDescent="0.3">
      <c r="A16" s="34" t="s">
        <v>14</v>
      </c>
      <c r="B16" s="35">
        <v>5098</v>
      </c>
      <c r="C16" s="35">
        <v>246400193.64000005</v>
      </c>
      <c r="D16" s="35">
        <v>68995</v>
      </c>
      <c r="E16" s="35">
        <v>377278073.97000015</v>
      </c>
      <c r="F16">
        <f t="shared" si="0"/>
        <v>54</v>
      </c>
      <c r="H16" s="39" t="s">
        <v>26</v>
      </c>
      <c r="I16" s="40">
        <v>14</v>
      </c>
    </row>
    <row r="17" spans="1:9" ht="15.75" thickBot="1" x14ac:dyDescent="0.3">
      <c r="A17" s="34" t="s">
        <v>15</v>
      </c>
      <c r="B17" s="35">
        <v>7846</v>
      </c>
      <c r="C17" s="35">
        <v>561288731.28000009</v>
      </c>
      <c r="D17" s="35">
        <v>143353</v>
      </c>
      <c r="E17" s="35">
        <v>710708443.34999979</v>
      </c>
      <c r="F17">
        <f t="shared" si="0"/>
        <v>17</v>
      </c>
      <c r="H17" s="39" t="s">
        <v>81</v>
      </c>
      <c r="I17" s="40">
        <v>15</v>
      </c>
    </row>
    <row r="18" spans="1:9" ht="15.75" thickBot="1" x14ac:dyDescent="0.3">
      <c r="A18" s="34" t="s">
        <v>16</v>
      </c>
      <c r="B18" s="35">
        <v>6300</v>
      </c>
      <c r="C18" s="35">
        <v>504261672.33000004</v>
      </c>
      <c r="D18" s="35">
        <v>92855</v>
      </c>
      <c r="E18" s="35">
        <v>340348295.64000016</v>
      </c>
      <c r="F18">
        <f t="shared" si="0"/>
        <v>18</v>
      </c>
      <c r="H18" s="39" t="s">
        <v>6</v>
      </c>
      <c r="I18" s="40">
        <v>16</v>
      </c>
    </row>
    <row r="19" spans="1:9" ht="15.75" thickBot="1" x14ac:dyDescent="0.3">
      <c r="A19" s="34" t="s">
        <v>17</v>
      </c>
      <c r="B19" s="35">
        <v>399</v>
      </c>
      <c r="C19" s="35">
        <v>26321844.689999998</v>
      </c>
      <c r="D19" s="35">
        <v>8894</v>
      </c>
      <c r="E19" s="35">
        <v>27632400.840000022</v>
      </c>
      <c r="F19">
        <f t="shared" si="0"/>
        <v>57</v>
      </c>
      <c r="H19" s="39" t="s">
        <v>15</v>
      </c>
      <c r="I19" s="40">
        <v>17</v>
      </c>
    </row>
    <row r="20" spans="1:9" ht="15.75" thickBot="1" x14ac:dyDescent="0.3">
      <c r="A20" s="34" t="s">
        <v>18</v>
      </c>
      <c r="B20" s="35">
        <v>1870</v>
      </c>
      <c r="C20" s="35">
        <v>129585665.72000003</v>
      </c>
      <c r="D20" s="35">
        <v>55772</v>
      </c>
      <c r="E20" s="35">
        <v>165783857.42999986</v>
      </c>
      <c r="F20">
        <f t="shared" si="0"/>
        <v>71</v>
      </c>
      <c r="H20" s="39" t="s">
        <v>16</v>
      </c>
      <c r="I20" s="40">
        <v>18</v>
      </c>
    </row>
    <row r="21" spans="1:9" ht="15.75" thickBot="1" x14ac:dyDescent="0.3">
      <c r="A21" s="34" t="s">
        <v>19</v>
      </c>
      <c r="B21" s="35">
        <v>3492</v>
      </c>
      <c r="C21" s="35">
        <v>360363779.15999979</v>
      </c>
      <c r="D21" s="35">
        <v>46212</v>
      </c>
      <c r="E21" s="35">
        <v>257240724.89999992</v>
      </c>
      <c r="F21">
        <f t="shared" si="0"/>
        <v>21</v>
      </c>
      <c r="H21" s="39" t="s">
        <v>86</v>
      </c>
      <c r="I21" s="40">
        <v>19</v>
      </c>
    </row>
    <row r="22" spans="1:9" ht="15.75" thickBot="1" x14ac:dyDescent="0.3">
      <c r="A22" s="34" t="s">
        <v>20</v>
      </c>
      <c r="B22" s="35">
        <v>398</v>
      </c>
      <c r="C22" s="35">
        <v>44481500.739999995</v>
      </c>
      <c r="D22" s="35">
        <v>8064</v>
      </c>
      <c r="E22" s="35">
        <v>27641450.289999992</v>
      </c>
      <c r="F22">
        <f t="shared" si="0"/>
        <v>7</v>
      </c>
      <c r="H22" s="39" t="s">
        <v>47</v>
      </c>
      <c r="I22" s="40">
        <v>20</v>
      </c>
    </row>
    <row r="23" spans="1:9" ht="15.75" thickBot="1" x14ac:dyDescent="0.3">
      <c r="A23" s="34" t="s">
        <v>21</v>
      </c>
      <c r="B23" s="35">
        <v>8807</v>
      </c>
      <c r="C23" s="35">
        <v>610857446.3599999</v>
      </c>
      <c r="D23" s="35">
        <v>129333</v>
      </c>
      <c r="E23" s="35">
        <v>643790618.96999907</v>
      </c>
      <c r="F23">
        <f t="shared" si="0"/>
        <v>61</v>
      </c>
      <c r="H23" s="39" t="s">
        <v>19</v>
      </c>
      <c r="I23" s="40">
        <v>21</v>
      </c>
    </row>
    <row r="24" spans="1:9" ht="15.75" thickBot="1" x14ac:dyDescent="0.3">
      <c r="A24" s="34" t="s">
        <v>22</v>
      </c>
      <c r="B24" s="35">
        <v>1675</v>
      </c>
      <c r="C24" s="35">
        <v>144074204.95000002</v>
      </c>
      <c r="D24" s="35">
        <v>32509</v>
      </c>
      <c r="E24" s="35">
        <v>136733399.29999998</v>
      </c>
      <c r="F24">
        <f t="shared" si="0"/>
        <v>9</v>
      </c>
      <c r="H24" s="39" t="s">
        <v>34</v>
      </c>
      <c r="I24" s="40">
        <v>22</v>
      </c>
    </row>
    <row r="25" spans="1:9" ht="15.75" thickBot="1" x14ac:dyDescent="0.3">
      <c r="A25" s="34" t="s">
        <v>23</v>
      </c>
      <c r="B25" s="35">
        <v>3664</v>
      </c>
      <c r="C25" s="35">
        <v>202758133.79999998</v>
      </c>
      <c r="D25" s="35">
        <v>67271</v>
      </c>
      <c r="E25" s="35">
        <v>302139401.1000002</v>
      </c>
      <c r="F25">
        <f t="shared" si="0"/>
        <v>78</v>
      </c>
      <c r="H25" s="39" t="s">
        <v>49</v>
      </c>
      <c r="I25" s="40">
        <v>23</v>
      </c>
    </row>
    <row r="26" spans="1:9" ht="15.75" thickBot="1" x14ac:dyDescent="0.3">
      <c r="A26" s="34" t="s">
        <v>24</v>
      </c>
      <c r="B26" s="35">
        <v>577</v>
      </c>
      <c r="C26" s="35">
        <v>39687647.359999985</v>
      </c>
      <c r="D26" s="35">
        <v>11428</v>
      </c>
      <c r="E26" s="35">
        <v>47217767.840000011</v>
      </c>
      <c r="F26">
        <f t="shared" si="0"/>
        <v>40</v>
      </c>
      <c r="H26" s="39" t="s">
        <v>11</v>
      </c>
      <c r="I26" s="40">
        <v>24</v>
      </c>
    </row>
    <row r="27" spans="1:9" ht="15.75" thickBot="1" x14ac:dyDescent="0.3">
      <c r="A27" s="34" t="s">
        <v>25</v>
      </c>
      <c r="B27" s="35">
        <v>3440</v>
      </c>
      <c r="C27" s="35">
        <v>215367164.4799999</v>
      </c>
      <c r="D27" s="35">
        <v>63668</v>
      </c>
      <c r="E27" s="35">
        <v>315693646.56100017</v>
      </c>
      <c r="F27">
        <f t="shared" si="0"/>
        <v>75</v>
      </c>
      <c r="H27" s="39" t="s">
        <v>8</v>
      </c>
      <c r="I27" s="40">
        <v>24</v>
      </c>
    </row>
    <row r="28" spans="1:9" ht="15.75" thickBot="1" x14ac:dyDescent="0.3">
      <c r="A28" s="34" t="s">
        <v>26</v>
      </c>
      <c r="B28" s="35">
        <v>1017</v>
      </c>
      <c r="C28" s="35">
        <v>121681300.55999999</v>
      </c>
      <c r="D28" s="35">
        <v>17584</v>
      </c>
      <c r="E28" s="35">
        <v>116053188.57999995</v>
      </c>
      <c r="F28">
        <f t="shared" si="0"/>
        <v>14</v>
      </c>
      <c r="H28" s="39" t="s">
        <v>79</v>
      </c>
      <c r="I28" s="40">
        <v>26</v>
      </c>
    </row>
    <row r="29" spans="1:9" ht="15.75" thickBot="1" x14ac:dyDescent="0.3">
      <c r="A29" s="34" t="s">
        <v>27</v>
      </c>
      <c r="B29" s="35">
        <v>1216</v>
      </c>
      <c r="C29" s="35">
        <v>161042063.31999999</v>
      </c>
      <c r="D29" s="35">
        <v>17391</v>
      </c>
      <c r="E29" s="35">
        <v>87683686.339999929</v>
      </c>
      <c r="F29">
        <f t="shared" si="0"/>
        <v>2</v>
      </c>
      <c r="H29" s="39" t="s">
        <v>41</v>
      </c>
      <c r="I29" s="40">
        <v>27</v>
      </c>
    </row>
    <row r="30" spans="1:9" ht="15.75" thickBot="1" x14ac:dyDescent="0.3">
      <c r="A30" s="34" t="s">
        <v>28</v>
      </c>
      <c r="B30" s="35">
        <v>2398</v>
      </c>
      <c r="C30" s="35">
        <v>116806544.62000003</v>
      </c>
      <c r="D30" s="35">
        <v>36355</v>
      </c>
      <c r="E30" s="35">
        <v>159089478.71000001</v>
      </c>
      <c r="F30">
        <f t="shared" si="0"/>
        <v>84</v>
      </c>
      <c r="H30" s="39" t="s">
        <v>53</v>
      </c>
      <c r="I30" s="40">
        <v>28</v>
      </c>
    </row>
    <row r="31" spans="1:9" ht="15.75" thickBot="1" x14ac:dyDescent="0.3">
      <c r="A31" s="34" t="s">
        <v>29</v>
      </c>
      <c r="B31" s="35">
        <v>8086</v>
      </c>
      <c r="C31" s="35">
        <v>576289885.64999986</v>
      </c>
      <c r="D31" s="35">
        <v>123315</v>
      </c>
      <c r="E31" s="35">
        <v>747057680.95999992</v>
      </c>
      <c r="F31">
        <f t="shared" si="0"/>
        <v>31</v>
      </c>
      <c r="H31" s="39" t="s">
        <v>38</v>
      </c>
      <c r="I31" s="40">
        <v>29</v>
      </c>
    </row>
    <row r="32" spans="1:9" ht="15.75" thickBot="1" x14ac:dyDescent="0.3">
      <c r="A32" s="34" t="s">
        <v>30</v>
      </c>
      <c r="B32" s="35">
        <v>4032</v>
      </c>
      <c r="C32" s="35">
        <v>261429098.21999997</v>
      </c>
      <c r="D32" s="35">
        <v>69987</v>
      </c>
      <c r="E32" s="35">
        <v>312007392.13999987</v>
      </c>
      <c r="F32">
        <f t="shared" si="0"/>
        <v>47</v>
      </c>
      <c r="H32" s="39" t="s">
        <v>5</v>
      </c>
      <c r="I32" s="40">
        <v>30</v>
      </c>
    </row>
    <row r="33" spans="1:9" ht="15.75" thickBot="1" x14ac:dyDescent="0.3">
      <c r="A33" s="34" t="s">
        <v>31</v>
      </c>
      <c r="B33" s="35">
        <v>2779</v>
      </c>
      <c r="C33" s="35">
        <v>131089240.69999997</v>
      </c>
      <c r="D33" s="35">
        <v>44857</v>
      </c>
      <c r="E33" s="35">
        <v>247998353.76999998</v>
      </c>
      <c r="F33">
        <f t="shared" si="0"/>
        <v>59</v>
      </c>
      <c r="H33" s="39" t="s">
        <v>29</v>
      </c>
      <c r="I33" s="40">
        <v>31</v>
      </c>
    </row>
    <row r="34" spans="1:9" ht="15.75" thickBot="1" x14ac:dyDescent="0.3">
      <c r="A34" s="34" t="s">
        <v>32</v>
      </c>
      <c r="B34" s="35">
        <v>2079</v>
      </c>
      <c r="C34" s="35">
        <v>109299416.04999992</v>
      </c>
      <c r="D34" s="35">
        <v>33065</v>
      </c>
      <c r="E34" s="35">
        <v>136640049.02999991</v>
      </c>
      <c r="F34">
        <f t="shared" si="0"/>
        <v>77</v>
      </c>
      <c r="H34" s="39" t="s">
        <v>12</v>
      </c>
      <c r="I34" s="40">
        <v>32</v>
      </c>
    </row>
    <row r="35" spans="1:9" ht="15.75" thickBot="1" x14ac:dyDescent="0.3">
      <c r="A35" s="34" t="s">
        <v>33</v>
      </c>
      <c r="B35" s="35">
        <v>16537</v>
      </c>
      <c r="C35" s="35">
        <v>1993519744.8799999</v>
      </c>
      <c r="D35" s="35">
        <v>342601</v>
      </c>
      <c r="E35" s="35">
        <v>1970245411.0600004</v>
      </c>
      <c r="F35">
        <f t="shared" si="0"/>
        <v>12</v>
      </c>
      <c r="H35" s="39" t="s">
        <v>68</v>
      </c>
      <c r="I35" s="40">
        <v>33</v>
      </c>
    </row>
    <row r="36" spans="1:9" ht="15.75" thickBot="1" x14ac:dyDescent="0.3">
      <c r="A36" s="34" t="s">
        <v>34</v>
      </c>
      <c r="B36" s="35">
        <v>10565</v>
      </c>
      <c r="C36" s="35">
        <v>686407815.48000002</v>
      </c>
      <c r="D36" s="35">
        <v>153833</v>
      </c>
      <c r="E36" s="35">
        <v>829920883.200001</v>
      </c>
      <c r="F36">
        <f t="shared" si="0"/>
        <v>22</v>
      </c>
      <c r="H36" s="39" t="s">
        <v>74</v>
      </c>
      <c r="I36" s="40">
        <v>34</v>
      </c>
    </row>
    <row r="37" spans="1:9" ht="15.75" thickBot="1" x14ac:dyDescent="0.3">
      <c r="A37" s="34" t="s">
        <v>35</v>
      </c>
      <c r="B37" s="35">
        <v>2466</v>
      </c>
      <c r="C37" s="35">
        <v>241355144.22999996</v>
      </c>
      <c r="D37" s="35">
        <v>89004</v>
      </c>
      <c r="E37" s="35">
        <v>302647635.48000002</v>
      </c>
      <c r="F37">
        <f t="shared" si="0"/>
        <v>46</v>
      </c>
      <c r="H37" s="39" t="s">
        <v>60</v>
      </c>
      <c r="I37" s="40">
        <v>35</v>
      </c>
    </row>
    <row r="38" spans="1:9" ht="15.75" thickBot="1" x14ac:dyDescent="0.3">
      <c r="A38" s="34" t="s">
        <v>36</v>
      </c>
      <c r="B38" s="35">
        <v>2948</v>
      </c>
      <c r="C38" s="35">
        <v>173356825.45000002</v>
      </c>
      <c r="D38" s="35">
        <v>53496</v>
      </c>
      <c r="E38" s="35">
        <v>203373929.28999996</v>
      </c>
      <c r="F38">
        <f t="shared" si="0"/>
        <v>38</v>
      </c>
      <c r="H38" s="39" t="s">
        <v>44</v>
      </c>
      <c r="I38" s="40">
        <v>36</v>
      </c>
    </row>
    <row r="39" spans="1:9" ht="15.75" thickBot="1" x14ac:dyDescent="0.3">
      <c r="A39" s="34" t="s">
        <v>37</v>
      </c>
      <c r="B39" s="35">
        <v>4198</v>
      </c>
      <c r="C39" s="35">
        <v>208847579.28999996</v>
      </c>
      <c r="D39" s="35">
        <v>67450</v>
      </c>
      <c r="E39" s="35">
        <v>278706977.92000002</v>
      </c>
      <c r="F39">
        <f t="shared" si="0"/>
        <v>70</v>
      </c>
      <c r="H39" s="39" t="s">
        <v>78</v>
      </c>
      <c r="I39" s="40">
        <v>36</v>
      </c>
    </row>
    <row r="40" spans="1:9" ht="15.75" thickBot="1" x14ac:dyDescent="0.3">
      <c r="A40" s="34" t="s">
        <v>38</v>
      </c>
      <c r="B40" s="35">
        <v>6224</v>
      </c>
      <c r="C40" s="35">
        <v>425996645.86999989</v>
      </c>
      <c r="D40" s="35">
        <v>100332</v>
      </c>
      <c r="E40" s="35">
        <v>556661635.48000002</v>
      </c>
      <c r="F40">
        <f t="shared" si="0"/>
        <v>29</v>
      </c>
      <c r="H40" s="39" t="s">
        <v>36</v>
      </c>
      <c r="I40" s="40">
        <v>38</v>
      </c>
    </row>
    <row r="41" spans="1:9" ht="15.75" thickBot="1" x14ac:dyDescent="0.3">
      <c r="A41" s="34" t="s">
        <v>39</v>
      </c>
      <c r="B41" s="35">
        <v>4066</v>
      </c>
      <c r="C41" s="35">
        <v>414788449.91000003</v>
      </c>
      <c r="D41" s="35">
        <v>69926</v>
      </c>
      <c r="E41" s="35">
        <v>340834408.55000007</v>
      </c>
      <c r="F41">
        <f t="shared" si="0"/>
        <v>4</v>
      </c>
      <c r="H41" s="39" t="s">
        <v>45</v>
      </c>
      <c r="I41" s="40">
        <v>38</v>
      </c>
    </row>
    <row r="42" spans="1:9" ht="15.75" thickBot="1" x14ac:dyDescent="0.3">
      <c r="A42" s="34" t="s">
        <v>40</v>
      </c>
      <c r="B42" s="35">
        <v>638</v>
      </c>
      <c r="C42" s="35">
        <v>35742047.930000007</v>
      </c>
      <c r="D42" s="35">
        <v>9598</v>
      </c>
      <c r="E42" s="35">
        <v>37243059.509999968</v>
      </c>
      <c r="F42">
        <f t="shared" si="0"/>
        <v>62</v>
      </c>
      <c r="H42" s="39" t="s">
        <v>24</v>
      </c>
      <c r="I42" s="40">
        <v>40</v>
      </c>
    </row>
    <row r="43" spans="1:9" ht="15.75" thickBot="1" x14ac:dyDescent="0.3">
      <c r="A43" s="34" t="s">
        <v>41</v>
      </c>
      <c r="B43" s="35">
        <v>2136</v>
      </c>
      <c r="C43" s="35">
        <v>116857428.71000008</v>
      </c>
      <c r="D43" s="35">
        <v>29506</v>
      </c>
      <c r="E43" s="35">
        <v>137255010.10000005</v>
      </c>
      <c r="F43">
        <f t="shared" si="0"/>
        <v>27</v>
      </c>
      <c r="H43" s="39" t="s">
        <v>59</v>
      </c>
      <c r="I43" s="40">
        <v>41</v>
      </c>
    </row>
    <row r="44" spans="1:9" ht="15.75" thickBot="1" x14ac:dyDescent="0.3">
      <c r="A44" s="34" t="s">
        <v>42</v>
      </c>
      <c r="B44" s="35">
        <v>2577</v>
      </c>
      <c r="C44" s="35">
        <v>161355777.38</v>
      </c>
      <c r="D44" s="35">
        <v>41931</v>
      </c>
      <c r="E44" s="35">
        <v>213902518.04999989</v>
      </c>
      <c r="F44">
        <f t="shared" si="0"/>
        <v>62</v>
      </c>
      <c r="H44" s="39" t="s">
        <v>9</v>
      </c>
      <c r="I44" s="40">
        <v>42</v>
      </c>
    </row>
    <row r="45" spans="1:9" ht="15.75" thickBot="1" x14ac:dyDescent="0.3">
      <c r="A45" s="34" t="s">
        <v>43</v>
      </c>
      <c r="B45" s="35">
        <v>49062</v>
      </c>
      <c r="C45" s="35">
        <v>3167089422.0499983</v>
      </c>
      <c r="D45" s="35">
        <v>760514</v>
      </c>
      <c r="E45" s="35">
        <v>7047543011.3699999</v>
      </c>
      <c r="F45">
        <f t="shared" si="0"/>
        <v>49</v>
      </c>
      <c r="H45" s="39" t="s">
        <v>61</v>
      </c>
      <c r="I45" s="40">
        <v>43</v>
      </c>
    </row>
    <row r="46" spans="1:9" ht="15.75" thickBot="1" x14ac:dyDescent="0.3">
      <c r="A46" s="34" t="s">
        <v>44</v>
      </c>
      <c r="B46" s="35">
        <v>33306</v>
      </c>
      <c r="C46" s="35">
        <v>2248882095.4099994</v>
      </c>
      <c r="D46" s="35">
        <v>502290</v>
      </c>
      <c r="E46" s="35">
        <v>3716853715.3500023</v>
      </c>
      <c r="F46">
        <f t="shared" si="0"/>
        <v>36</v>
      </c>
      <c r="H46" s="39" t="s">
        <v>71</v>
      </c>
      <c r="I46" s="40">
        <v>44</v>
      </c>
    </row>
    <row r="47" spans="1:9" ht="15.75" thickBot="1" x14ac:dyDescent="0.3">
      <c r="A47" s="34" t="s">
        <v>45</v>
      </c>
      <c r="B47" s="35">
        <v>2179</v>
      </c>
      <c r="C47" s="35">
        <v>182021549.84000006</v>
      </c>
      <c r="D47" s="35">
        <v>38465</v>
      </c>
      <c r="E47" s="35">
        <v>296606942.46000004</v>
      </c>
      <c r="F47">
        <f t="shared" si="0"/>
        <v>38</v>
      </c>
      <c r="H47" s="39" t="s">
        <v>77</v>
      </c>
      <c r="I47" s="40">
        <v>45</v>
      </c>
    </row>
    <row r="48" spans="1:9" ht="15.75" thickBot="1" x14ac:dyDescent="0.3">
      <c r="A48" s="34" t="s">
        <v>46</v>
      </c>
      <c r="B48" s="35">
        <v>96</v>
      </c>
      <c r="C48" s="35">
        <v>2924024.75</v>
      </c>
      <c r="D48" s="35">
        <v>2458</v>
      </c>
      <c r="E48" s="35">
        <v>11060217.260000007</v>
      </c>
      <c r="F48">
        <f t="shared" si="0"/>
        <v>74</v>
      </c>
      <c r="H48" s="39" t="s">
        <v>35</v>
      </c>
      <c r="I48" s="40">
        <v>46</v>
      </c>
    </row>
    <row r="49" spans="1:9" ht="15.75" thickBot="1" x14ac:dyDescent="0.3">
      <c r="A49" s="34" t="s">
        <v>47</v>
      </c>
      <c r="B49" s="35">
        <v>13367</v>
      </c>
      <c r="C49" s="35">
        <v>1019500007.75</v>
      </c>
      <c r="D49" s="35">
        <v>193534</v>
      </c>
      <c r="E49" s="35">
        <v>1181809295.9399993</v>
      </c>
      <c r="F49">
        <f t="shared" si="0"/>
        <v>20</v>
      </c>
      <c r="H49" s="39" t="s">
        <v>30</v>
      </c>
      <c r="I49" s="40">
        <v>47</v>
      </c>
    </row>
    <row r="50" spans="1:9" ht="15.75" thickBot="1" x14ac:dyDescent="0.3">
      <c r="A50" s="34" t="s">
        <v>48</v>
      </c>
      <c r="B50" s="35">
        <v>1986</v>
      </c>
      <c r="C50" s="35">
        <v>101741458.73999998</v>
      </c>
      <c r="D50" s="35">
        <v>33780</v>
      </c>
      <c r="E50" s="35">
        <v>151666508.98999995</v>
      </c>
      <c r="F50">
        <f t="shared" si="0"/>
        <v>80</v>
      </c>
      <c r="H50" s="39" t="s">
        <v>54</v>
      </c>
      <c r="I50" s="40">
        <v>48</v>
      </c>
    </row>
    <row r="51" spans="1:9" ht="24.75" thickBot="1" x14ac:dyDescent="0.3">
      <c r="A51" s="34" t="s">
        <v>49</v>
      </c>
      <c r="B51" s="35">
        <v>11589</v>
      </c>
      <c r="C51" s="35">
        <v>775559291.47999978</v>
      </c>
      <c r="D51" s="35">
        <v>151826</v>
      </c>
      <c r="E51" s="35">
        <v>874447763.57999957</v>
      </c>
      <c r="F51">
        <f t="shared" si="0"/>
        <v>23</v>
      </c>
      <c r="H51" s="39" t="s">
        <v>80</v>
      </c>
      <c r="I51" s="40">
        <v>49</v>
      </c>
    </row>
    <row r="52" spans="1:9" ht="15.75" thickBot="1" x14ac:dyDescent="0.3">
      <c r="A52" s="34" t="s">
        <v>50</v>
      </c>
      <c r="B52" s="35">
        <v>6558</v>
      </c>
      <c r="C52" s="35">
        <v>342369376.73999995</v>
      </c>
      <c r="D52" s="35">
        <v>96855</v>
      </c>
      <c r="E52" s="35">
        <v>524863790.27999997</v>
      </c>
      <c r="F52">
        <f t="shared" si="0"/>
        <v>57</v>
      </c>
      <c r="H52" s="39" t="s">
        <v>43</v>
      </c>
      <c r="I52" s="40">
        <v>49</v>
      </c>
    </row>
    <row r="53" spans="1:9" ht="15.75" thickBot="1" x14ac:dyDescent="0.3">
      <c r="A53" s="34" t="s">
        <v>51</v>
      </c>
      <c r="B53" s="35">
        <v>4812</v>
      </c>
      <c r="C53" s="35">
        <v>351890606.24999988</v>
      </c>
      <c r="D53" s="35">
        <v>101607</v>
      </c>
      <c r="E53" s="35">
        <v>504762389.34000033</v>
      </c>
      <c r="F53">
        <f t="shared" si="0"/>
        <v>10</v>
      </c>
      <c r="H53" s="39" t="s">
        <v>3</v>
      </c>
      <c r="I53" s="40">
        <v>49</v>
      </c>
    </row>
    <row r="54" spans="1:9" ht="15.75" thickBot="1" x14ac:dyDescent="0.3">
      <c r="A54" s="34" t="s">
        <v>52</v>
      </c>
      <c r="B54" s="35">
        <v>2499</v>
      </c>
      <c r="C54" s="35">
        <v>142358425.16999999</v>
      </c>
      <c r="D54" s="35">
        <v>49331</v>
      </c>
      <c r="E54" s="35">
        <v>196622508.44999999</v>
      </c>
      <c r="F54">
        <f t="shared" si="0"/>
        <v>73</v>
      </c>
      <c r="H54" s="39" t="s">
        <v>70</v>
      </c>
      <c r="I54" s="40">
        <v>49</v>
      </c>
    </row>
    <row r="55" spans="1:9" ht="15.75" thickBot="1" x14ac:dyDescent="0.3">
      <c r="A55" s="34" t="s">
        <v>53</v>
      </c>
      <c r="B55" s="35">
        <v>5042</v>
      </c>
      <c r="C55" s="35">
        <v>290572417.97000003</v>
      </c>
      <c r="D55" s="35">
        <v>71215</v>
      </c>
      <c r="E55" s="35">
        <v>307101704.82000017</v>
      </c>
      <c r="F55">
        <f t="shared" si="0"/>
        <v>28</v>
      </c>
      <c r="H55" s="39" t="s">
        <v>82</v>
      </c>
      <c r="I55" s="40">
        <v>53</v>
      </c>
    </row>
    <row r="56" spans="1:9" ht="15.75" thickBot="1" x14ac:dyDescent="0.3">
      <c r="A56" s="34" t="s">
        <v>54</v>
      </c>
      <c r="B56" s="35">
        <v>6295</v>
      </c>
      <c r="C56" s="35">
        <v>375027634.49000001</v>
      </c>
      <c r="D56" s="35">
        <v>124012</v>
      </c>
      <c r="E56" s="35">
        <v>743194494.20999992</v>
      </c>
      <c r="F56">
        <f t="shared" si="0"/>
        <v>48</v>
      </c>
      <c r="H56" s="39" t="s">
        <v>14</v>
      </c>
      <c r="I56" s="40">
        <v>54</v>
      </c>
    </row>
    <row r="57" spans="1:9" ht="15.75" thickBot="1" x14ac:dyDescent="0.3">
      <c r="A57" s="34" t="s">
        <v>55</v>
      </c>
      <c r="B57" s="35">
        <v>7319</v>
      </c>
      <c r="C57" s="35">
        <v>703586366.44999981</v>
      </c>
      <c r="D57" s="35">
        <v>126218</v>
      </c>
      <c r="E57" s="35">
        <v>617240636.32000017</v>
      </c>
      <c r="F57">
        <f t="shared" si="0"/>
        <v>8</v>
      </c>
      <c r="H57" s="39" t="s">
        <v>75</v>
      </c>
      <c r="I57" s="40">
        <v>55</v>
      </c>
    </row>
    <row r="58" spans="1:9" ht="15.75" thickBot="1" x14ac:dyDescent="0.3">
      <c r="A58" s="34" t="s">
        <v>56</v>
      </c>
      <c r="B58" s="35">
        <v>1872</v>
      </c>
      <c r="C58" s="35">
        <v>98615696.680000052</v>
      </c>
      <c r="D58" s="35">
        <v>39505</v>
      </c>
      <c r="E58" s="35">
        <v>154057244.89000005</v>
      </c>
      <c r="F58">
        <f t="shared" si="0"/>
        <v>85</v>
      </c>
      <c r="H58" s="39" t="s">
        <v>67</v>
      </c>
      <c r="I58" s="40">
        <v>56</v>
      </c>
    </row>
    <row r="59" spans="1:9" ht="15.75" thickBot="1" x14ac:dyDescent="0.3">
      <c r="A59" s="34" t="s">
        <v>57</v>
      </c>
      <c r="B59" s="35">
        <v>12929</v>
      </c>
      <c r="C59" s="35">
        <v>1230537215.3599997</v>
      </c>
      <c r="D59" s="35">
        <v>236442</v>
      </c>
      <c r="E59" s="35">
        <v>1194675157.6300008</v>
      </c>
      <c r="F59">
        <f t="shared" si="0"/>
        <v>11</v>
      </c>
      <c r="H59" s="39" t="s">
        <v>17</v>
      </c>
      <c r="I59" s="40">
        <v>57</v>
      </c>
    </row>
    <row r="60" spans="1:9" ht="15.75" thickBot="1" x14ac:dyDescent="0.3">
      <c r="A60" s="34" t="s">
        <v>58</v>
      </c>
      <c r="B60" s="35">
        <v>3057</v>
      </c>
      <c r="C60" s="35">
        <v>171201240.00000003</v>
      </c>
      <c r="D60" s="35">
        <v>73655</v>
      </c>
      <c r="E60" s="35">
        <v>349468633.99999994</v>
      </c>
      <c r="F60">
        <f t="shared" si="0"/>
        <v>79</v>
      </c>
      <c r="H60" s="39" t="s">
        <v>50</v>
      </c>
      <c r="I60" s="40">
        <v>57</v>
      </c>
    </row>
    <row r="61" spans="1:9" ht="15.75" thickBot="1" x14ac:dyDescent="0.3">
      <c r="A61" s="34" t="s">
        <v>59</v>
      </c>
      <c r="B61" s="35">
        <v>14078</v>
      </c>
      <c r="C61" s="35">
        <v>864306972.67999971</v>
      </c>
      <c r="D61" s="35">
        <v>181138</v>
      </c>
      <c r="E61" s="35">
        <v>1016457083.9200004</v>
      </c>
      <c r="F61">
        <f t="shared" si="0"/>
        <v>41</v>
      </c>
      <c r="H61" s="39" t="s">
        <v>31</v>
      </c>
      <c r="I61" s="40">
        <v>59</v>
      </c>
    </row>
    <row r="62" spans="1:9" ht="15.75" thickBot="1" x14ac:dyDescent="0.3">
      <c r="A62" s="34" t="s">
        <v>60</v>
      </c>
      <c r="B62" s="35">
        <v>23234</v>
      </c>
      <c r="C62" s="35">
        <v>1461074093.7999995</v>
      </c>
      <c r="D62" s="35">
        <v>303148</v>
      </c>
      <c r="E62" s="35">
        <v>2505928264.2500019</v>
      </c>
      <c r="F62">
        <f t="shared" si="0"/>
        <v>35</v>
      </c>
      <c r="H62" s="39" t="s">
        <v>69</v>
      </c>
      <c r="I62" s="40">
        <v>60</v>
      </c>
    </row>
    <row r="63" spans="1:9" ht="15.75" thickBot="1" x14ac:dyDescent="0.3">
      <c r="A63" s="34" t="s">
        <v>61</v>
      </c>
      <c r="B63" s="35">
        <v>6907</v>
      </c>
      <c r="C63" s="35">
        <v>428133266.35999978</v>
      </c>
      <c r="D63" s="35">
        <v>130882</v>
      </c>
      <c r="E63" s="35">
        <v>602279402.0399996</v>
      </c>
      <c r="F63">
        <f t="shared" si="0"/>
        <v>43</v>
      </c>
      <c r="H63" s="39" t="s">
        <v>21</v>
      </c>
      <c r="I63" s="40">
        <v>61</v>
      </c>
    </row>
    <row r="64" spans="1:9" ht="15.75" thickBot="1" x14ac:dyDescent="0.3">
      <c r="A64" s="34" t="s">
        <v>92</v>
      </c>
      <c r="B64" s="35">
        <v>2729</v>
      </c>
      <c r="C64" s="35">
        <v>171382125.91999996</v>
      </c>
      <c r="D64" s="35">
        <v>52313</v>
      </c>
      <c r="E64" s="35">
        <v>201803744.98000002</v>
      </c>
      <c r="F64">
        <f t="shared" si="0"/>
        <v>81</v>
      </c>
      <c r="H64" s="39" t="s">
        <v>65</v>
      </c>
      <c r="I64" s="40">
        <v>62</v>
      </c>
    </row>
    <row r="65" spans="1:9" ht="15.75" thickBot="1" x14ac:dyDescent="0.3">
      <c r="A65" s="34" t="s">
        <v>63</v>
      </c>
      <c r="B65" s="35">
        <v>2034</v>
      </c>
      <c r="C65" s="35">
        <v>128194468.98999996</v>
      </c>
      <c r="D65" s="35">
        <v>30322</v>
      </c>
      <c r="E65" s="35">
        <v>181519311.04000005</v>
      </c>
      <c r="F65">
        <f t="shared" si="0"/>
        <v>83</v>
      </c>
      <c r="H65" s="39" t="s">
        <v>40</v>
      </c>
      <c r="I65" s="40">
        <v>62</v>
      </c>
    </row>
    <row r="66" spans="1:9" ht="15.75" thickBot="1" x14ac:dyDescent="0.3">
      <c r="A66" s="34" t="s">
        <v>64</v>
      </c>
      <c r="B66" s="35">
        <v>13806</v>
      </c>
      <c r="C66" s="35">
        <v>930784060.7100004</v>
      </c>
      <c r="D66" s="35">
        <v>245437</v>
      </c>
      <c r="E66" s="35">
        <v>1442751089.0199993</v>
      </c>
      <c r="F66">
        <f t="shared" si="0"/>
        <v>13</v>
      </c>
      <c r="H66" s="39" t="s">
        <v>42</v>
      </c>
      <c r="I66" s="40">
        <v>62</v>
      </c>
    </row>
    <row r="67" spans="1:9" ht="15.75" thickBot="1" x14ac:dyDescent="0.3">
      <c r="A67" s="34" t="s">
        <v>65</v>
      </c>
      <c r="B67" s="35">
        <v>613</v>
      </c>
      <c r="C67" s="35">
        <v>49897229.200000018</v>
      </c>
      <c r="D67" s="35">
        <v>20742</v>
      </c>
      <c r="E67" s="35">
        <v>71706967.519999936</v>
      </c>
      <c r="F67">
        <f t="shared" si="0"/>
        <v>62</v>
      </c>
      <c r="H67" s="39" t="s">
        <v>10</v>
      </c>
      <c r="I67" s="40">
        <v>65</v>
      </c>
    </row>
    <row r="68" spans="1:9" ht="15.75" thickBot="1" x14ac:dyDescent="0.3">
      <c r="A68" s="34" t="s">
        <v>66</v>
      </c>
      <c r="B68" s="35">
        <v>1257</v>
      </c>
      <c r="C68" s="35">
        <v>196890277.13000011</v>
      </c>
      <c r="D68" s="35">
        <v>22715</v>
      </c>
      <c r="E68" s="35">
        <v>104360422.67000003</v>
      </c>
      <c r="F68">
        <f t="shared" ref="F68:F88" si="1">VLOOKUP(A68,H:I,2,0)</f>
        <v>1</v>
      </c>
      <c r="H68" s="39" t="s">
        <v>76</v>
      </c>
      <c r="I68" s="40">
        <v>66</v>
      </c>
    </row>
    <row r="69" spans="1:9" ht="15.75" thickBot="1" x14ac:dyDescent="0.3">
      <c r="A69" s="34" t="s">
        <v>67</v>
      </c>
      <c r="B69" s="35">
        <v>2983</v>
      </c>
      <c r="C69" s="35">
        <v>169076593.25</v>
      </c>
      <c r="D69" s="35">
        <v>58137</v>
      </c>
      <c r="E69" s="35">
        <v>247681641.10000017</v>
      </c>
      <c r="F69">
        <f t="shared" si="1"/>
        <v>56</v>
      </c>
      <c r="H69" s="39" t="s">
        <v>91</v>
      </c>
      <c r="I69" s="40">
        <v>67</v>
      </c>
    </row>
    <row r="70" spans="1:9" ht="15.75" thickBot="1" x14ac:dyDescent="0.3">
      <c r="A70" s="34" t="s">
        <v>68</v>
      </c>
      <c r="B70" s="35">
        <v>7800</v>
      </c>
      <c r="C70" s="35">
        <v>646166802.16000044</v>
      </c>
      <c r="D70" s="35">
        <v>156675</v>
      </c>
      <c r="E70" s="35">
        <v>656434100.47000027</v>
      </c>
      <c r="F70">
        <f t="shared" si="1"/>
        <v>33</v>
      </c>
      <c r="H70" s="39" t="s">
        <v>85</v>
      </c>
      <c r="I70" s="40">
        <v>68</v>
      </c>
    </row>
    <row r="71" spans="1:9" ht="15.75" thickBot="1" x14ac:dyDescent="0.3">
      <c r="A71" s="34" t="s">
        <v>69</v>
      </c>
      <c r="B71" s="35">
        <v>3136</v>
      </c>
      <c r="C71" s="35">
        <v>185762127.24999997</v>
      </c>
      <c r="D71" s="35">
        <v>64213</v>
      </c>
      <c r="E71" s="35">
        <v>269133416.15999985</v>
      </c>
      <c r="F71">
        <f t="shared" si="1"/>
        <v>60</v>
      </c>
      <c r="H71" s="39" t="s">
        <v>7</v>
      </c>
      <c r="I71" s="40">
        <v>69</v>
      </c>
    </row>
    <row r="72" spans="1:9" ht="15.75" thickBot="1" x14ac:dyDescent="0.3">
      <c r="A72" s="34" t="s">
        <v>70</v>
      </c>
      <c r="B72" s="35">
        <v>15493</v>
      </c>
      <c r="C72" s="35">
        <v>924540226.1699996</v>
      </c>
      <c r="D72" s="35">
        <v>265450</v>
      </c>
      <c r="E72" s="35">
        <v>1749968633.4800005</v>
      </c>
      <c r="F72">
        <f t="shared" si="1"/>
        <v>49</v>
      </c>
      <c r="H72" s="39" t="s">
        <v>37</v>
      </c>
      <c r="I72" s="40">
        <v>70</v>
      </c>
    </row>
    <row r="73" spans="1:9" ht="15.75" thickBot="1" x14ac:dyDescent="0.3">
      <c r="A73" s="34" t="s">
        <v>71</v>
      </c>
      <c r="B73" s="35">
        <v>4771</v>
      </c>
      <c r="C73" s="35">
        <v>302261429.72000009</v>
      </c>
      <c r="D73" s="35">
        <v>75574</v>
      </c>
      <c r="E73" s="35">
        <v>350555536.69999993</v>
      </c>
      <c r="F73">
        <f t="shared" si="1"/>
        <v>44</v>
      </c>
      <c r="H73" s="39" t="s">
        <v>18</v>
      </c>
      <c r="I73" s="40">
        <v>71</v>
      </c>
    </row>
    <row r="74" spans="1:9" ht="15.75" thickBot="1" x14ac:dyDescent="0.3">
      <c r="A74" s="34" t="s">
        <v>72</v>
      </c>
      <c r="B74" s="35">
        <v>4961</v>
      </c>
      <c r="C74" s="35">
        <v>254702418.66000009</v>
      </c>
      <c r="D74" s="35">
        <v>57240</v>
      </c>
      <c r="E74" s="35">
        <v>304799585.4399997</v>
      </c>
      <c r="F74">
        <f t="shared" si="1"/>
        <v>71</v>
      </c>
      <c r="H74" s="39" t="s">
        <v>72</v>
      </c>
      <c r="I74" s="40">
        <v>71</v>
      </c>
    </row>
    <row r="75" spans="1:9" ht="15.75" thickBot="1" x14ac:dyDescent="0.3">
      <c r="A75" s="34" t="s">
        <v>73</v>
      </c>
      <c r="B75" s="35">
        <v>4787</v>
      </c>
      <c r="C75" s="35">
        <v>293485401.98000008</v>
      </c>
      <c r="D75" s="35">
        <v>82299</v>
      </c>
      <c r="E75" s="35">
        <v>407457313.97000021</v>
      </c>
      <c r="F75">
        <f t="shared" si="1"/>
        <v>76</v>
      </c>
      <c r="H75" s="39" t="s">
        <v>52</v>
      </c>
      <c r="I75" s="40">
        <v>73</v>
      </c>
    </row>
    <row r="76" spans="1:9" ht="15.75" thickBot="1" x14ac:dyDescent="0.3">
      <c r="A76" s="34" t="s">
        <v>74</v>
      </c>
      <c r="B76" s="35">
        <v>526</v>
      </c>
      <c r="C76" s="35">
        <v>40373550.650000006</v>
      </c>
      <c r="D76" s="35">
        <v>10383</v>
      </c>
      <c r="E76" s="35">
        <v>29951980.59</v>
      </c>
      <c r="F76">
        <f t="shared" si="1"/>
        <v>34</v>
      </c>
      <c r="H76" s="39" t="s">
        <v>46</v>
      </c>
      <c r="I76" s="40">
        <v>74</v>
      </c>
    </row>
    <row r="77" spans="1:9" ht="15.75" thickBot="1" x14ac:dyDescent="0.3">
      <c r="A77" s="34" t="s">
        <v>75</v>
      </c>
      <c r="B77" s="35">
        <v>5353</v>
      </c>
      <c r="C77" s="35">
        <v>313044269.39999998</v>
      </c>
      <c r="D77" s="35">
        <v>91035</v>
      </c>
      <c r="E77" s="35">
        <v>603385210.00000024</v>
      </c>
      <c r="F77">
        <f t="shared" si="1"/>
        <v>55</v>
      </c>
      <c r="H77" s="39" t="s">
        <v>25</v>
      </c>
      <c r="I77" s="40">
        <v>75</v>
      </c>
    </row>
    <row r="78" spans="1:9" ht="15.75" thickBot="1" x14ac:dyDescent="0.3">
      <c r="A78" s="34" t="s">
        <v>76</v>
      </c>
      <c r="B78" s="35">
        <v>4784</v>
      </c>
      <c r="C78" s="35">
        <v>245180937.31999999</v>
      </c>
      <c r="D78" s="35">
        <v>76464</v>
      </c>
      <c r="E78" s="35">
        <v>360921754.22999984</v>
      </c>
      <c r="F78">
        <f t="shared" si="1"/>
        <v>66</v>
      </c>
      <c r="H78" s="39" t="s">
        <v>73</v>
      </c>
      <c r="I78" s="40">
        <v>76</v>
      </c>
    </row>
    <row r="79" spans="1:9" ht="15.75" thickBot="1" x14ac:dyDescent="0.3">
      <c r="A79" s="34" t="s">
        <v>77</v>
      </c>
      <c r="B79" s="35">
        <v>4217</v>
      </c>
      <c r="C79" s="35">
        <v>340151132.47000009</v>
      </c>
      <c r="D79" s="35">
        <v>67973</v>
      </c>
      <c r="E79" s="35">
        <v>365715729.41999984</v>
      </c>
      <c r="F79">
        <f t="shared" si="1"/>
        <v>45</v>
      </c>
      <c r="H79" s="39" t="s">
        <v>32</v>
      </c>
      <c r="I79" s="40">
        <v>77</v>
      </c>
    </row>
    <row r="80" spans="1:9" ht="15.75" thickBot="1" x14ac:dyDescent="0.3">
      <c r="A80" s="34" t="s">
        <v>78</v>
      </c>
      <c r="B80" s="35">
        <v>4715</v>
      </c>
      <c r="C80" s="35">
        <v>342419527.63999993</v>
      </c>
      <c r="D80" s="35">
        <v>65655</v>
      </c>
      <c r="E80" s="35">
        <v>405094774.29000014</v>
      </c>
      <c r="F80">
        <f t="shared" si="1"/>
        <v>36</v>
      </c>
      <c r="H80" s="39" t="s">
        <v>23</v>
      </c>
      <c r="I80" s="40">
        <v>78</v>
      </c>
    </row>
    <row r="81" spans="1:9" ht="15.75" thickBot="1" x14ac:dyDescent="0.3">
      <c r="A81" s="34" t="s">
        <v>79</v>
      </c>
      <c r="B81" s="35">
        <v>1692</v>
      </c>
      <c r="C81" s="35">
        <v>113894165.28</v>
      </c>
      <c r="D81" s="35">
        <v>29633</v>
      </c>
      <c r="E81" s="35">
        <v>107822220.91000001</v>
      </c>
      <c r="F81">
        <f t="shared" si="1"/>
        <v>26</v>
      </c>
      <c r="H81" s="39" t="s">
        <v>58</v>
      </c>
      <c r="I81" s="40">
        <v>79</v>
      </c>
    </row>
    <row r="82" spans="1:9" ht="15.75" thickBot="1" x14ac:dyDescent="0.3">
      <c r="A82" s="34" t="s">
        <v>80</v>
      </c>
      <c r="B82" s="35">
        <v>7138</v>
      </c>
      <c r="C82" s="35">
        <v>425809646.67000008</v>
      </c>
      <c r="D82" s="35">
        <v>111224</v>
      </c>
      <c r="E82" s="35">
        <v>808729211.9400003</v>
      </c>
      <c r="F82">
        <f t="shared" si="1"/>
        <v>49</v>
      </c>
      <c r="H82" s="39" t="s">
        <v>48</v>
      </c>
      <c r="I82" s="40">
        <v>80</v>
      </c>
    </row>
    <row r="83" spans="1:9" ht="15.75" thickBot="1" x14ac:dyDescent="0.3">
      <c r="A83" s="34" t="s">
        <v>81</v>
      </c>
      <c r="B83" s="35">
        <v>14358</v>
      </c>
      <c r="C83" s="35">
        <v>991797601.31999969</v>
      </c>
      <c r="D83" s="35">
        <v>203914</v>
      </c>
      <c r="E83" s="35">
        <v>1260998789.829999</v>
      </c>
      <c r="F83">
        <f t="shared" si="1"/>
        <v>15</v>
      </c>
      <c r="H83" s="39" t="s">
        <v>84</v>
      </c>
      <c r="I83" s="40">
        <v>81</v>
      </c>
    </row>
    <row r="84" spans="1:9" ht="15.75" thickBot="1" x14ac:dyDescent="0.3">
      <c r="A84" s="34" t="s">
        <v>82</v>
      </c>
      <c r="B84" s="35">
        <v>1679</v>
      </c>
      <c r="C84" s="35">
        <v>155455300.44999993</v>
      </c>
      <c r="D84" s="35">
        <v>44259</v>
      </c>
      <c r="E84" s="35">
        <v>156288872.29000008</v>
      </c>
      <c r="F84">
        <f t="shared" si="1"/>
        <v>53</v>
      </c>
      <c r="H84" s="39" t="s">
        <v>92</v>
      </c>
      <c r="I84" s="40">
        <v>81</v>
      </c>
    </row>
    <row r="85" spans="1:9" ht="15.75" thickBot="1" x14ac:dyDescent="0.3">
      <c r="A85" s="34" t="s">
        <v>91</v>
      </c>
      <c r="B85" s="35">
        <v>4078</v>
      </c>
      <c r="C85" s="35">
        <v>187683068.00000003</v>
      </c>
      <c r="D85" s="35">
        <v>52235</v>
      </c>
      <c r="E85" s="35">
        <v>272782811.20999998</v>
      </c>
      <c r="F85">
        <f t="shared" si="1"/>
        <v>67</v>
      </c>
      <c r="H85" s="39" t="s">
        <v>63</v>
      </c>
      <c r="I85" s="40">
        <v>83</v>
      </c>
    </row>
    <row r="86" spans="1:9" ht="15.75" thickBot="1" x14ac:dyDescent="0.3">
      <c r="A86" s="34" t="s">
        <v>84</v>
      </c>
      <c r="B86" s="35">
        <v>62</v>
      </c>
      <c r="C86" s="35">
        <v>3497130.89</v>
      </c>
      <c r="D86" s="35">
        <v>1530</v>
      </c>
      <c r="E86" s="35">
        <v>5873456.3500000006</v>
      </c>
      <c r="F86">
        <f t="shared" si="1"/>
        <v>81</v>
      </c>
      <c r="H86" s="39" t="s">
        <v>28</v>
      </c>
      <c r="I86" s="40">
        <v>84</v>
      </c>
    </row>
    <row r="87" spans="1:9" ht="15.75" thickBot="1" x14ac:dyDescent="0.3">
      <c r="A87" s="34" t="s">
        <v>85</v>
      </c>
      <c r="B87" s="35">
        <v>1810</v>
      </c>
      <c r="C87" s="35">
        <v>99086068.229999989</v>
      </c>
      <c r="D87" s="35">
        <v>36345</v>
      </c>
      <c r="E87" s="35">
        <v>232723268.19000003</v>
      </c>
      <c r="F87">
        <f t="shared" si="1"/>
        <v>68</v>
      </c>
      <c r="H87" s="39" t="s">
        <v>56</v>
      </c>
      <c r="I87" s="40">
        <v>85</v>
      </c>
    </row>
    <row r="88" spans="1:9" ht="15.75" thickBot="1" x14ac:dyDescent="0.3">
      <c r="A88" s="34" t="s">
        <v>86</v>
      </c>
      <c r="B88" s="35">
        <v>4096</v>
      </c>
      <c r="C88" s="35">
        <v>258717077.94999999</v>
      </c>
      <c r="D88" s="35">
        <v>61234</v>
      </c>
      <c r="E88" s="35">
        <v>310965660.48999989</v>
      </c>
      <c r="F88">
        <f t="shared" si="1"/>
        <v>19</v>
      </c>
      <c r="H88" s="39" t="s">
        <v>2</v>
      </c>
      <c r="I88" s="40">
        <v>86</v>
      </c>
    </row>
    <row r="93" spans="1:9" x14ac:dyDescent="0.25">
      <c r="E93" s="5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workbookViewId="0">
      <selection activeCell="A62" sqref="A62"/>
    </sheetView>
  </sheetViews>
  <sheetFormatPr defaultColWidth="28.28515625" defaultRowHeight="15" x14ac:dyDescent="0.25"/>
  <cols>
    <col min="1" max="1" width="44.140625" customWidth="1"/>
  </cols>
  <sheetData>
    <row r="1" spans="1:5" ht="58.5" customHeight="1" x14ac:dyDescent="0.25">
      <c r="A1" s="12" t="s">
        <v>0</v>
      </c>
      <c r="B1" s="12" t="s">
        <v>203</v>
      </c>
      <c r="C1" s="12" t="s">
        <v>204</v>
      </c>
      <c r="D1" s="12" t="s">
        <v>205</v>
      </c>
      <c r="E1" s="12" t="s">
        <v>206</v>
      </c>
    </row>
    <row r="2" spans="1:5" ht="16.5" customHeight="1" x14ac:dyDescent="0.25">
      <c r="A2" s="33" t="s">
        <v>88</v>
      </c>
      <c r="B2" s="22">
        <f>SUM(B3:B88)</f>
        <v>539799</v>
      </c>
      <c r="C2" s="22">
        <f>SUM(C3:C88)</f>
        <v>38204775521.200005</v>
      </c>
      <c r="D2" s="22">
        <f>SUM(D3:D88)</f>
        <v>8334566</v>
      </c>
      <c r="E2" s="22">
        <f>SUM(E3:E88)</f>
        <v>46353722325.979988</v>
      </c>
    </row>
    <row r="3" spans="1:5" x14ac:dyDescent="0.25">
      <c r="A3" s="34" t="s">
        <v>1</v>
      </c>
      <c r="B3" s="35">
        <v>1414</v>
      </c>
      <c r="C3" s="35">
        <v>226372493.40000007</v>
      </c>
      <c r="D3" s="35">
        <v>22005</v>
      </c>
      <c r="E3" s="35">
        <v>124300415.21999997</v>
      </c>
    </row>
    <row r="4" spans="1:5" x14ac:dyDescent="0.25">
      <c r="A4" s="34" t="s">
        <v>2</v>
      </c>
      <c r="B4" s="35">
        <v>628</v>
      </c>
      <c r="C4" s="35">
        <v>36654823.059999987</v>
      </c>
      <c r="D4" s="35">
        <v>11053</v>
      </c>
      <c r="E4" s="35">
        <v>41525993.589999981</v>
      </c>
    </row>
    <row r="5" spans="1:5" x14ac:dyDescent="0.25">
      <c r="A5" s="34" t="s">
        <v>3</v>
      </c>
      <c r="B5" s="35">
        <v>7531</v>
      </c>
      <c r="C5" s="35">
        <v>499753414.73999989</v>
      </c>
      <c r="D5" s="35">
        <v>129194</v>
      </c>
      <c r="E5" s="35">
        <v>526981091.46999979</v>
      </c>
    </row>
    <row r="6" spans="1:5" x14ac:dyDescent="0.25">
      <c r="A6" s="34" t="s">
        <v>4</v>
      </c>
      <c r="B6" s="35">
        <v>2119</v>
      </c>
      <c r="C6" s="35">
        <v>173758519.33000007</v>
      </c>
      <c r="D6" s="35">
        <v>42977</v>
      </c>
      <c r="E6" s="35">
        <v>239877626.74999985</v>
      </c>
    </row>
    <row r="7" spans="1:5" x14ac:dyDescent="0.25">
      <c r="A7" s="34" t="s">
        <v>5</v>
      </c>
      <c r="B7" s="35">
        <v>4767</v>
      </c>
      <c r="C7" s="35">
        <v>308396513.71000004</v>
      </c>
      <c r="D7" s="35">
        <v>69834</v>
      </c>
      <c r="E7" s="35">
        <v>418302597.45000011</v>
      </c>
    </row>
    <row r="8" spans="1:5" x14ac:dyDescent="0.25">
      <c r="A8" s="34" t="s">
        <v>6</v>
      </c>
      <c r="B8" s="35">
        <v>3336</v>
      </c>
      <c r="C8" s="35">
        <v>212188648.53</v>
      </c>
      <c r="D8" s="35">
        <v>47446</v>
      </c>
      <c r="E8" s="35">
        <v>224207881.65999985</v>
      </c>
    </row>
    <row r="9" spans="1:5" x14ac:dyDescent="0.25">
      <c r="A9" s="34" t="s">
        <v>7</v>
      </c>
      <c r="B9" s="35">
        <v>14</v>
      </c>
      <c r="C9" s="35">
        <v>682692.87000000011</v>
      </c>
      <c r="D9" s="35">
        <v>2440</v>
      </c>
      <c r="E9" s="35">
        <v>4359274.38</v>
      </c>
    </row>
    <row r="10" spans="1:5" x14ac:dyDescent="0.25">
      <c r="A10" s="34" t="s">
        <v>8</v>
      </c>
      <c r="B10" s="35">
        <v>15862</v>
      </c>
      <c r="C10" s="35">
        <v>1048271083.9199997</v>
      </c>
      <c r="D10" s="35">
        <v>234163</v>
      </c>
      <c r="E10" s="35">
        <v>1223919733.7099991</v>
      </c>
    </row>
    <row r="11" spans="1:5" x14ac:dyDescent="0.25">
      <c r="A11" s="34" t="s">
        <v>9</v>
      </c>
      <c r="B11" s="35">
        <v>6429</v>
      </c>
      <c r="C11" s="35">
        <v>413834805.91999996</v>
      </c>
      <c r="D11" s="35">
        <v>104233</v>
      </c>
      <c r="E11" s="35">
        <v>427351421.03999972</v>
      </c>
    </row>
    <row r="12" spans="1:5" x14ac:dyDescent="0.25">
      <c r="A12" s="34" t="s">
        <v>10</v>
      </c>
      <c r="B12" s="35">
        <v>3849</v>
      </c>
      <c r="C12" s="35">
        <v>232888932.62000012</v>
      </c>
      <c r="D12" s="35">
        <v>64987</v>
      </c>
      <c r="E12" s="35">
        <v>268607468.73999995</v>
      </c>
    </row>
    <row r="13" spans="1:5" x14ac:dyDescent="0.25">
      <c r="A13" s="34" t="s">
        <v>11</v>
      </c>
      <c r="B13" s="35">
        <v>2416</v>
      </c>
      <c r="C13" s="35">
        <v>176000654.87999994</v>
      </c>
      <c r="D13" s="35">
        <v>41764</v>
      </c>
      <c r="E13" s="35">
        <v>162120256.51999992</v>
      </c>
    </row>
    <row r="14" spans="1:5" x14ac:dyDescent="0.25">
      <c r="A14" s="34" t="s">
        <v>12</v>
      </c>
      <c r="B14" s="35">
        <v>4809</v>
      </c>
      <c r="C14" s="35">
        <v>337293993.30999982</v>
      </c>
      <c r="D14" s="35">
        <v>69725</v>
      </c>
      <c r="E14" s="35">
        <v>342257153.04999983</v>
      </c>
    </row>
    <row r="15" spans="1:5" x14ac:dyDescent="0.25">
      <c r="A15" s="34" t="s">
        <v>13</v>
      </c>
      <c r="B15" s="35">
        <v>8365</v>
      </c>
      <c r="C15" s="35">
        <v>596513773.94000018</v>
      </c>
      <c r="D15" s="35">
        <v>132173</v>
      </c>
      <c r="E15" s="35">
        <v>554869900.75000012</v>
      </c>
    </row>
    <row r="16" spans="1:5" x14ac:dyDescent="0.25">
      <c r="A16" s="34" t="s">
        <v>14</v>
      </c>
      <c r="B16" s="35">
        <v>4790</v>
      </c>
      <c r="C16" s="35">
        <v>239895105.96000007</v>
      </c>
      <c r="D16" s="35">
        <v>69990</v>
      </c>
      <c r="E16" s="35">
        <v>354416707.89000028</v>
      </c>
    </row>
    <row r="17" spans="1:5" x14ac:dyDescent="0.25">
      <c r="A17" s="34" t="s">
        <v>15</v>
      </c>
      <c r="B17" s="35">
        <v>8483</v>
      </c>
      <c r="C17" s="35">
        <v>638171264.22999942</v>
      </c>
      <c r="D17" s="35">
        <v>148557</v>
      </c>
      <c r="E17" s="35">
        <v>682641424.50999963</v>
      </c>
    </row>
    <row r="18" spans="1:5" x14ac:dyDescent="0.25">
      <c r="A18" s="34" t="s">
        <v>16</v>
      </c>
      <c r="B18" s="35">
        <v>7927</v>
      </c>
      <c r="C18" s="35">
        <v>801122077.83999968</v>
      </c>
      <c r="D18" s="35">
        <v>110301</v>
      </c>
      <c r="E18" s="35">
        <v>380623594.62000012</v>
      </c>
    </row>
    <row r="19" spans="1:5" x14ac:dyDescent="0.25">
      <c r="A19" s="34" t="s">
        <v>17</v>
      </c>
      <c r="B19" s="35">
        <v>410</v>
      </c>
      <c r="C19" s="35">
        <v>27311781.509999998</v>
      </c>
      <c r="D19" s="35">
        <v>10583</v>
      </c>
      <c r="E19" s="35">
        <v>26916180.699999992</v>
      </c>
    </row>
    <row r="20" spans="1:5" x14ac:dyDescent="0.25">
      <c r="A20" s="34" t="s">
        <v>18</v>
      </c>
      <c r="B20" s="35">
        <v>1542</v>
      </c>
      <c r="C20" s="35">
        <v>114216360.01999995</v>
      </c>
      <c r="D20" s="35">
        <v>57927</v>
      </c>
      <c r="E20" s="35">
        <v>160997711.11000004</v>
      </c>
    </row>
    <row r="21" spans="1:5" x14ac:dyDescent="0.25">
      <c r="A21" s="34" t="s">
        <v>19</v>
      </c>
      <c r="B21" s="35">
        <v>3412</v>
      </c>
      <c r="C21" s="35">
        <v>276829913.51999992</v>
      </c>
      <c r="D21" s="35">
        <v>49586</v>
      </c>
      <c r="E21" s="35">
        <v>265951641.49000007</v>
      </c>
    </row>
    <row r="22" spans="1:5" x14ac:dyDescent="0.25">
      <c r="A22" s="34" t="s">
        <v>20</v>
      </c>
      <c r="B22" s="35">
        <v>542</v>
      </c>
      <c r="C22" s="35">
        <v>93578605.359999985</v>
      </c>
      <c r="D22" s="35">
        <v>9890</v>
      </c>
      <c r="E22" s="35">
        <v>27542382.480000015</v>
      </c>
    </row>
    <row r="23" spans="1:5" x14ac:dyDescent="0.25">
      <c r="A23" s="34" t="s">
        <v>21</v>
      </c>
      <c r="B23" s="35">
        <v>7849</v>
      </c>
      <c r="C23" s="35">
        <v>605382665.1500001</v>
      </c>
      <c r="D23" s="35">
        <v>128785</v>
      </c>
      <c r="E23" s="35">
        <v>623607644.40000045</v>
      </c>
    </row>
    <row r="24" spans="1:5" x14ac:dyDescent="0.25">
      <c r="A24" s="34" t="s">
        <v>22</v>
      </c>
      <c r="B24" s="35">
        <v>1587</v>
      </c>
      <c r="C24" s="35">
        <v>166880900.34999996</v>
      </c>
      <c r="D24" s="35">
        <v>33054</v>
      </c>
      <c r="E24" s="35">
        <v>135092446.39999992</v>
      </c>
    </row>
    <row r="25" spans="1:5" x14ac:dyDescent="0.25">
      <c r="A25" s="34" t="s">
        <v>23</v>
      </c>
      <c r="B25" s="35">
        <v>3676</v>
      </c>
      <c r="C25" s="35">
        <v>208566690.44</v>
      </c>
      <c r="D25" s="35">
        <v>66794</v>
      </c>
      <c r="E25" s="35">
        <v>288412450.54999971</v>
      </c>
    </row>
    <row r="26" spans="1:5" x14ac:dyDescent="0.25">
      <c r="A26" s="34" t="s">
        <v>24</v>
      </c>
      <c r="B26" s="35">
        <v>605</v>
      </c>
      <c r="C26" s="35">
        <v>42722128.43</v>
      </c>
      <c r="D26" s="35">
        <v>12303</v>
      </c>
      <c r="E26" s="35">
        <v>48212063.820000015</v>
      </c>
    </row>
    <row r="27" spans="1:5" x14ac:dyDescent="0.25">
      <c r="A27" s="34" t="s">
        <v>25</v>
      </c>
      <c r="B27" s="35">
        <v>4140</v>
      </c>
      <c r="C27" s="35">
        <v>254287088.69000012</v>
      </c>
      <c r="D27" s="35">
        <v>65038</v>
      </c>
      <c r="E27" s="35">
        <v>312953954.73000008</v>
      </c>
    </row>
    <row r="28" spans="1:5" x14ac:dyDescent="0.25">
      <c r="A28" s="34" t="s">
        <v>26</v>
      </c>
      <c r="B28" s="35">
        <v>1231</v>
      </c>
      <c r="C28" s="35">
        <v>105661453.56000002</v>
      </c>
      <c r="D28" s="35">
        <v>19352</v>
      </c>
      <c r="E28" s="35">
        <v>124911442.19999997</v>
      </c>
    </row>
    <row r="29" spans="1:5" x14ac:dyDescent="0.25">
      <c r="A29" s="34" t="s">
        <v>27</v>
      </c>
      <c r="B29" s="35">
        <v>1292</v>
      </c>
      <c r="C29" s="35">
        <v>170082752.05000001</v>
      </c>
      <c r="D29" s="35">
        <v>18145</v>
      </c>
      <c r="E29" s="35">
        <v>93261393.279999927</v>
      </c>
    </row>
    <row r="30" spans="1:5" x14ac:dyDescent="0.25">
      <c r="A30" s="34" t="s">
        <v>28</v>
      </c>
      <c r="B30" s="35">
        <v>2616</v>
      </c>
      <c r="C30" s="35">
        <v>133110384.61</v>
      </c>
      <c r="D30" s="35">
        <v>35791</v>
      </c>
      <c r="E30" s="35">
        <v>153370953.95999995</v>
      </c>
    </row>
    <row r="31" spans="1:5" x14ac:dyDescent="0.25">
      <c r="A31" s="34" t="s">
        <v>29</v>
      </c>
      <c r="B31" s="35">
        <v>8211</v>
      </c>
      <c r="C31" s="35">
        <v>540148230.76999998</v>
      </c>
      <c r="D31" s="35">
        <v>128506</v>
      </c>
      <c r="E31" s="35">
        <v>756800275.98000038</v>
      </c>
    </row>
    <row r="32" spans="1:5" x14ac:dyDescent="0.25">
      <c r="A32" s="34" t="s">
        <v>30</v>
      </c>
      <c r="B32" s="35">
        <v>4127</v>
      </c>
      <c r="C32" s="35">
        <v>255022626.91</v>
      </c>
      <c r="D32" s="35">
        <v>71518</v>
      </c>
      <c r="E32" s="35">
        <v>302870459.13000005</v>
      </c>
    </row>
    <row r="33" spans="1:5" x14ac:dyDescent="0.25">
      <c r="A33" s="34" t="s">
        <v>31</v>
      </c>
      <c r="B33" s="35">
        <v>2958</v>
      </c>
      <c r="C33" s="35">
        <v>157405280.58999988</v>
      </c>
      <c r="D33" s="35">
        <v>44448</v>
      </c>
      <c r="E33" s="35">
        <v>219643319.99999985</v>
      </c>
    </row>
    <row r="34" spans="1:5" x14ac:dyDescent="0.25">
      <c r="A34" s="34" t="s">
        <v>32</v>
      </c>
      <c r="B34" s="35">
        <v>2155</v>
      </c>
      <c r="C34" s="35">
        <v>114222905.22999999</v>
      </c>
      <c r="D34" s="35">
        <v>32604</v>
      </c>
      <c r="E34" s="35">
        <v>126890769.04000004</v>
      </c>
    </row>
    <row r="35" spans="1:5" x14ac:dyDescent="0.25">
      <c r="A35" s="34" t="s">
        <v>33</v>
      </c>
      <c r="B35" s="35">
        <v>18064</v>
      </c>
      <c r="C35" s="35">
        <v>2307172617.4700012</v>
      </c>
      <c r="D35" s="35">
        <v>359893</v>
      </c>
      <c r="E35" s="35">
        <v>1991732487.0200005</v>
      </c>
    </row>
    <row r="36" spans="1:5" x14ac:dyDescent="0.25">
      <c r="A36" s="34" t="s">
        <v>34</v>
      </c>
      <c r="B36" s="35">
        <v>10179</v>
      </c>
      <c r="C36" s="35">
        <v>700626798.3500005</v>
      </c>
      <c r="D36" s="35">
        <v>166816</v>
      </c>
      <c r="E36" s="35">
        <v>861405154.8599999</v>
      </c>
    </row>
    <row r="37" spans="1:5" x14ac:dyDescent="0.25">
      <c r="A37" s="34" t="s">
        <v>35</v>
      </c>
      <c r="B37" s="35">
        <v>3693</v>
      </c>
      <c r="C37" s="35">
        <v>316256780.97000009</v>
      </c>
      <c r="D37" s="35">
        <v>93726</v>
      </c>
      <c r="E37" s="35">
        <v>316570723.68999994</v>
      </c>
    </row>
    <row r="38" spans="1:5" x14ac:dyDescent="0.25">
      <c r="A38" s="34" t="s">
        <v>36</v>
      </c>
      <c r="B38" s="35">
        <v>3895</v>
      </c>
      <c r="C38" s="35">
        <v>233804004.79999998</v>
      </c>
      <c r="D38" s="35">
        <v>62293</v>
      </c>
      <c r="E38" s="35">
        <v>209420173.52000004</v>
      </c>
    </row>
    <row r="39" spans="1:5" x14ac:dyDescent="0.25">
      <c r="A39" s="34" t="s">
        <v>37</v>
      </c>
      <c r="B39" s="35">
        <v>4970</v>
      </c>
      <c r="C39" s="35">
        <v>262142508.8600001</v>
      </c>
      <c r="D39" s="35">
        <v>69953</v>
      </c>
      <c r="E39" s="35">
        <v>276304907.81000006</v>
      </c>
    </row>
    <row r="40" spans="1:5" x14ac:dyDescent="0.25">
      <c r="A40" s="34" t="s">
        <v>38</v>
      </c>
      <c r="B40" s="35">
        <v>6409</v>
      </c>
      <c r="C40" s="35">
        <v>447061829.31999981</v>
      </c>
      <c r="D40" s="35">
        <v>97225</v>
      </c>
      <c r="E40" s="35">
        <v>543830443.69000006</v>
      </c>
    </row>
    <row r="41" spans="1:5" x14ac:dyDescent="0.25">
      <c r="A41" s="34" t="s">
        <v>39</v>
      </c>
      <c r="B41" s="35">
        <v>4853</v>
      </c>
      <c r="C41" s="35">
        <v>369903089.99999988</v>
      </c>
      <c r="D41" s="35">
        <v>72304</v>
      </c>
      <c r="E41" s="35">
        <v>349219003.18999964</v>
      </c>
    </row>
    <row r="42" spans="1:5" x14ac:dyDescent="0.25">
      <c r="A42" s="34" t="s">
        <v>40</v>
      </c>
      <c r="B42" s="35">
        <v>510</v>
      </c>
      <c r="C42" s="35">
        <v>31518710.250000004</v>
      </c>
      <c r="D42" s="35">
        <v>10393</v>
      </c>
      <c r="E42" s="35">
        <v>38404345.759999998</v>
      </c>
    </row>
    <row r="43" spans="1:5" x14ac:dyDescent="0.25">
      <c r="A43" s="34" t="s">
        <v>41</v>
      </c>
      <c r="B43" s="35">
        <v>2518</v>
      </c>
      <c r="C43" s="35">
        <v>145235545.33000004</v>
      </c>
      <c r="D43" s="35">
        <v>29921</v>
      </c>
      <c r="E43" s="35">
        <v>132753156.20000002</v>
      </c>
    </row>
    <row r="44" spans="1:5" x14ac:dyDescent="0.25">
      <c r="A44" s="34" t="s">
        <v>42</v>
      </c>
      <c r="B44" s="35">
        <v>2925</v>
      </c>
      <c r="C44" s="35">
        <v>177708280.52000007</v>
      </c>
      <c r="D44" s="35">
        <v>40606</v>
      </c>
      <c r="E44" s="35">
        <v>193820319.38</v>
      </c>
    </row>
    <row r="45" spans="1:5" x14ac:dyDescent="0.25">
      <c r="A45" s="34" t="s">
        <v>43</v>
      </c>
      <c r="B45" s="35">
        <v>49968</v>
      </c>
      <c r="C45" s="35">
        <v>3386513055.6799994</v>
      </c>
      <c r="D45" s="35">
        <v>780430</v>
      </c>
      <c r="E45" s="35">
        <v>6902733831.4999962</v>
      </c>
    </row>
    <row r="46" spans="1:5" x14ac:dyDescent="0.25">
      <c r="A46" s="34" t="s">
        <v>44</v>
      </c>
      <c r="B46" s="35">
        <v>33211</v>
      </c>
      <c r="C46" s="35">
        <v>2281657808.9999995</v>
      </c>
      <c r="D46" s="35">
        <v>510659</v>
      </c>
      <c r="E46" s="35">
        <v>3684252885.5199966</v>
      </c>
    </row>
    <row r="47" spans="1:5" x14ac:dyDescent="0.25">
      <c r="A47" s="34" t="s">
        <v>45</v>
      </c>
      <c r="B47" s="35">
        <v>2623</v>
      </c>
      <c r="C47" s="35">
        <v>201358323.14999998</v>
      </c>
      <c r="D47" s="35">
        <v>40351</v>
      </c>
      <c r="E47" s="35">
        <v>286639523.04999983</v>
      </c>
    </row>
    <row r="48" spans="1:5" x14ac:dyDescent="0.25">
      <c r="A48" s="34" t="s">
        <v>46</v>
      </c>
      <c r="B48" s="35">
        <v>127</v>
      </c>
      <c r="C48" s="35">
        <v>6250621.1499999994</v>
      </c>
      <c r="D48" s="35">
        <v>2738</v>
      </c>
      <c r="E48" s="35">
        <v>10884204.860000001</v>
      </c>
    </row>
    <row r="49" spans="1:5" x14ac:dyDescent="0.25">
      <c r="A49" s="34" t="s">
        <v>47</v>
      </c>
      <c r="B49" s="35">
        <v>14879</v>
      </c>
      <c r="C49" s="35">
        <v>1106127827.9299996</v>
      </c>
      <c r="D49" s="35">
        <v>202990</v>
      </c>
      <c r="E49" s="35">
        <v>1206677090.5900013</v>
      </c>
    </row>
    <row r="50" spans="1:5" x14ac:dyDescent="0.25">
      <c r="A50" s="34" t="s">
        <v>48</v>
      </c>
      <c r="B50" s="35">
        <v>2075</v>
      </c>
      <c r="C50" s="35">
        <v>116669441.67</v>
      </c>
      <c r="D50" s="35">
        <v>33844</v>
      </c>
      <c r="E50" s="35">
        <v>145014278.94</v>
      </c>
    </row>
    <row r="51" spans="1:5" x14ac:dyDescent="0.25">
      <c r="A51" s="34" t="s">
        <v>49</v>
      </c>
      <c r="B51" s="35">
        <v>13116</v>
      </c>
      <c r="C51" s="35">
        <v>994282469.7099998</v>
      </c>
      <c r="D51" s="35">
        <v>153867</v>
      </c>
      <c r="E51" s="35">
        <v>889843301.3599999</v>
      </c>
    </row>
    <row r="52" spans="1:5" x14ac:dyDescent="0.25">
      <c r="A52" s="34" t="s">
        <v>50</v>
      </c>
      <c r="B52" s="35">
        <v>7275</v>
      </c>
      <c r="C52" s="35">
        <v>420285880.29000026</v>
      </c>
      <c r="D52" s="35">
        <v>98437</v>
      </c>
      <c r="E52" s="35">
        <v>516834678.0800001</v>
      </c>
    </row>
    <row r="53" spans="1:5" x14ac:dyDescent="0.25">
      <c r="A53" s="34" t="s">
        <v>51</v>
      </c>
      <c r="B53" s="35">
        <v>5881</v>
      </c>
      <c r="C53" s="35">
        <v>386142791.13999975</v>
      </c>
      <c r="D53" s="35">
        <v>101963</v>
      </c>
      <c r="E53" s="35">
        <v>472110332.49000019</v>
      </c>
    </row>
    <row r="54" spans="1:5" x14ac:dyDescent="0.25">
      <c r="A54" s="34" t="s">
        <v>52</v>
      </c>
      <c r="B54" s="35">
        <v>2838</v>
      </c>
      <c r="C54" s="35">
        <v>161087964.06999996</v>
      </c>
      <c r="D54" s="35">
        <v>50059</v>
      </c>
      <c r="E54" s="35">
        <v>193988535.53999999</v>
      </c>
    </row>
    <row r="55" spans="1:5" x14ac:dyDescent="0.25">
      <c r="A55" s="34" t="s">
        <v>53</v>
      </c>
      <c r="B55" s="35">
        <v>5478</v>
      </c>
      <c r="C55" s="35">
        <v>299575638.45999998</v>
      </c>
      <c r="D55" s="35">
        <v>71427</v>
      </c>
      <c r="E55" s="35">
        <v>288518366.08999985</v>
      </c>
    </row>
    <row r="56" spans="1:5" x14ac:dyDescent="0.25">
      <c r="A56" s="34" t="s">
        <v>54</v>
      </c>
      <c r="B56" s="35">
        <v>6154</v>
      </c>
      <c r="C56" s="35">
        <v>396298854.40999997</v>
      </c>
      <c r="D56" s="35">
        <v>121506</v>
      </c>
      <c r="E56" s="35">
        <v>674059657.0200001</v>
      </c>
    </row>
    <row r="57" spans="1:5" x14ac:dyDescent="0.25">
      <c r="A57" s="34" t="s">
        <v>55</v>
      </c>
      <c r="B57" s="35">
        <v>8821</v>
      </c>
      <c r="C57" s="35">
        <v>769045178.25999975</v>
      </c>
      <c r="D57" s="35">
        <v>138066</v>
      </c>
      <c r="E57" s="35">
        <v>655074138.77999938</v>
      </c>
    </row>
    <row r="58" spans="1:5" x14ac:dyDescent="0.25">
      <c r="A58" s="34" t="s">
        <v>56</v>
      </c>
      <c r="B58" s="35">
        <v>1831</v>
      </c>
      <c r="C58" s="35">
        <v>102129396.51000001</v>
      </c>
      <c r="D58" s="35">
        <v>39779</v>
      </c>
      <c r="E58" s="35">
        <v>146948239.39999998</v>
      </c>
    </row>
    <row r="59" spans="1:5" x14ac:dyDescent="0.25">
      <c r="A59" s="34" t="s">
        <v>57</v>
      </c>
      <c r="B59" s="35">
        <v>14497</v>
      </c>
      <c r="C59" s="35">
        <v>1427500483.6599996</v>
      </c>
      <c r="D59" s="35">
        <v>247609</v>
      </c>
      <c r="E59" s="35">
        <v>1216036782.77</v>
      </c>
    </row>
    <row r="60" spans="1:5" x14ac:dyDescent="0.25">
      <c r="A60" s="34" t="s">
        <v>58</v>
      </c>
      <c r="B60" s="35">
        <v>4419</v>
      </c>
      <c r="C60" s="35">
        <v>255477321.87000003</v>
      </c>
      <c r="D60" s="35">
        <v>70411</v>
      </c>
      <c r="E60" s="35">
        <v>323480671.23000002</v>
      </c>
    </row>
    <row r="61" spans="1:5" x14ac:dyDescent="0.25">
      <c r="A61" s="34" t="s">
        <v>59</v>
      </c>
      <c r="B61" s="35">
        <v>15102</v>
      </c>
      <c r="C61" s="35">
        <v>909343832.20000029</v>
      </c>
      <c r="D61" s="35">
        <v>180349</v>
      </c>
      <c r="E61" s="35">
        <v>968423176.57999992</v>
      </c>
    </row>
    <row r="62" spans="1:5" x14ac:dyDescent="0.25">
      <c r="A62" s="34" t="s">
        <v>60</v>
      </c>
      <c r="B62" s="35">
        <v>23312</v>
      </c>
      <c r="C62" s="35">
        <v>1547665294.4200006</v>
      </c>
      <c r="D62" s="35">
        <v>284861</v>
      </c>
      <c r="E62" s="35">
        <v>2296236163.2799997</v>
      </c>
    </row>
    <row r="63" spans="1:5" x14ac:dyDescent="0.25">
      <c r="A63" s="34" t="s">
        <v>61</v>
      </c>
      <c r="B63" s="35">
        <v>8406</v>
      </c>
      <c r="C63" s="35">
        <v>490110811.81999993</v>
      </c>
      <c r="D63" s="35">
        <v>134503</v>
      </c>
      <c r="E63" s="35">
        <v>564737919.41000032</v>
      </c>
    </row>
    <row r="64" spans="1:5" x14ac:dyDescent="0.25">
      <c r="A64" s="34" t="s">
        <v>92</v>
      </c>
      <c r="B64" s="35">
        <v>2190</v>
      </c>
      <c r="C64" s="35">
        <v>136547593.62</v>
      </c>
      <c r="D64" s="35">
        <v>51098</v>
      </c>
      <c r="E64" s="35">
        <v>196374895.81</v>
      </c>
    </row>
    <row r="65" spans="1:5" x14ac:dyDescent="0.25">
      <c r="A65" s="34" t="s">
        <v>63</v>
      </c>
      <c r="B65" s="35">
        <v>1916</v>
      </c>
      <c r="C65" s="35">
        <v>131795069.51000001</v>
      </c>
      <c r="D65" s="35">
        <v>30503</v>
      </c>
      <c r="E65" s="35">
        <v>177670622.63999996</v>
      </c>
    </row>
    <row r="66" spans="1:5" x14ac:dyDescent="0.25">
      <c r="A66" s="34" t="s">
        <v>64</v>
      </c>
      <c r="B66" s="35">
        <v>14812</v>
      </c>
      <c r="C66" s="35">
        <v>909371722.71000016</v>
      </c>
      <c r="D66" s="35">
        <v>244039</v>
      </c>
      <c r="E66" s="35">
        <v>1368494230.8399997</v>
      </c>
    </row>
    <row r="67" spans="1:5" x14ac:dyDescent="0.25">
      <c r="A67" s="34" t="s">
        <v>65</v>
      </c>
      <c r="B67" s="35">
        <v>1142</v>
      </c>
      <c r="C67" s="35">
        <v>79442341.380000025</v>
      </c>
      <c r="D67" s="35">
        <v>21856</v>
      </c>
      <c r="E67" s="35">
        <v>75216840.759999976</v>
      </c>
    </row>
    <row r="68" spans="1:5" x14ac:dyDescent="0.25">
      <c r="A68" s="34" t="s">
        <v>66</v>
      </c>
      <c r="B68" s="35">
        <v>1373</v>
      </c>
      <c r="C68" s="35">
        <v>243663721.43999997</v>
      </c>
      <c r="D68" s="35">
        <v>24415</v>
      </c>
      <c r="E68" s="35">
        <v>111657244.27000006</v>
      </c>
    </row>
    <row r="69" spans="1:5" x14ac:dyDescent="0.25">
      <c r="A69" s="34" t="s">
        <v>67</v>
      </c>
      <c r="B69" s="35">
        <v>3491</v>
      </c>
      <c r="C69" s="35">
        <v>209188529.83000001</v>
      </c>
      <c r="D69" s="35">
        <v>58389</v>
      </c>
      <c r="E69" s="35">
        <v>244797330.77999988</v>
      </c>
    </row>
    <row r="70" spans="1:5" x14ac:dyDescent="0.25">
      <c r="A70" s="34" t="s">
        <v>68</v>
      </c>
      <c r="B70" s="35">
        <v>8370</v>
      </c>
      <c r="C70" s="35">
        <v>726016029.21999979</v>
      </c>
      <c r="D70" s="35">
        <v>162376</v>
      </c>
      <c r="E70" s="35">
        <v>662508682.84000015</v>
      </c>
    </row>
    <row r="71" spans="1:5" x14ac:dyDescent="0.25">
      <c r="A71" s="34" t="s">
        <v>69</v>
      </c>
      <c r="B71" s="35">
        <v>3601</v>
      </c>
      <c r="C71" s="35">
        <v>231995127.41999999</v>
      </c>
      <c r="D71" s="35">
        <v>63092</v>
      </c>
      <c r="E71" s="35">
        <v>252214525.20999998</v>
      </c>
    </row>
    <row r="72" spans="1:5" x14ac:dyDescent="0.25">
      <c r="A72" s="34" t="s">
        <v>70</v>
      </c>
      <c r="B72" s="35">
        <v>21280</v>
      </c>
      <c r="C72" s="35">
        <v>1329388920.5100005</v>
      </c>
      <c r="D72" s="35">
        <v>243728</v>
      </c>
      <c r="E72" s="35">
        <v>1488095462.819999</v>
      </c>
    </row>
    <row r="73" spans="1:5" x14ac:dyDescent="0.25">
      <c r="A73" s="34" t="s">
        <v>71</v>
      </c>
      <c r="B73" s="35">
        <v>4549</v>
      </c>
      <c r="C73" s="35">
        <v>279804604.81</v>
      </c>
      <c r="D73" s="35">
        <v>75739</v>
      </c>
      <c r="E73" s="35">
        <v>345338130.73000002</v>
      </c>
    </row>
    <row r="74" spans="1:5" x14ac:dyDescent="0.25">
      <c r="A74" s="34" t="s">
        <v>72</v>
      </c>
      <c r="B74" s="35">
        <v>4822</v>
      </c>
      <c r="C74" s="35">
        <v>250350984.72000003</v>
      </c>
      <c r="D74" s="35">
        <v>56665</v>
      </c>
      <c r="E74" s="35">
        <v>288909936.98000002</v>
      </c>
    </row>
    <row r="75" spans="1:5" x14ac:dyDescent="0.25">
      <c r="A75" s="34" t="s">
        <v>73</v>
      </c>
      <c r="B75" s="35">
        <v>5057</v>
      </c>
      <c r="C75" s="35">
        <v>315702336.89999992</v>
      </c>
      <c r="D75" s="35">
        <v>82706</v>
      </c>
      <c r="E75" s="35">
        <v>384203589.2499997</v>
      </c>
    </row>
    <row r="76" spans="1:5" x14ac:dyDescent="0.25">
      <c r="A76" s="34" t="s">
        <v>74</v>
      </c>
      <c r="B76" s="35">
        <v>513</v>
      </c>
      <c r="C76" s="35">
        <v>39192881.430000007</v>
      </c>
      <c r="D76" s="35">
        <v>11733</v>
      </c>
      <c r="E76" s="35">
        <v>31855053.529999997</v>
      </c>
    </row>
    <row r="77" spans="1:5" x14ac:dyDescent="0.25">
      <c r="A77" s="34" t="s">
        <v>75</v>
      </c>
      <c r="B77" s="35">
        <v>6227</v>
      </c>
      <c r="C77" s="35">
        <v>403053236.56999999</v>
      </c>
      <c r="D77" s="35">
        <v>92629</v>
      </c>
      <c r="E77" s="35">
        <v>588082281.72000003</v>
      </c>
    </row>
    <row r="78" spans="1:5" x14ac:dyDescent="0.25">
      <c r="A78" s="34" t="s">
        <v>76</v>
      </c>
      <c r="B78" s="35">
        <v>5263</v>
      </c>
      <c r="C78" s="35">
        <v>296401396.3900001</v>
      </c>
      <c r="D78" s="35">
        <v>77858</v>
      </c>
      <c r="E78" s="35">
        <v>346481540.16999966</v>
      </c>
    </row>
    <row r="79" spans="1:5" x14ac:dyDescent="0.25">
      <c r="A79" s="34" t="s">
        <v>77</v>
      </c>
      <c r="B79" s="35">
        <v>5268</v>
      </c>
      <c r="C79" s="35">
        <v>418269836.65000015</v>
      </c>
      <c r="D79" s="35">
        <v>69772</v>
      </c>
      <c r="E79" s="35">
        <v>356381549.96999997</v>
      </c>
    </row>
    <row r="80" spans="1:5" x14ac:dyDescent="0.25">
      <c r="A80" s="34" t="s">
        <v>78</v>
      </c>
      <c r="B80" s="35">
        <v>4231</v>
      </c>
      <c r="C80" s="35">
        <v>312141131.32999992</v>
      </c>
      <c r="D80" s="35">
        <v>67990</v>
      </c>
      <c r="E80" s="35">
        <v>402753485.71999961</v>
      </c>
    </row>
    <row r="81" spans="1:5" x14ac:dyDescent="0.25">
      <c r="A81" s="34" t="s">
        <v>79</v>
      </c>
      <c r="B81" s="35">
        <v>1559</v>
      </c>
      <c r="C81" s="35">
        <v>115556216.89000003</v>
      </c>
      <c r="D81" s="35">
        <v>31813</v>
      </c>
      <c r="E81" s="35">
        <v>109983509.40999997</v>
      </c>
    </row>
    <row r="82" spans="1:5" x14ac:dyDescent="0.25">
      <c r="A82" s="34" t="s">
        <v>80</v>
      </c>
      <c r="B82" s="35">
        <v>7492</v>
      </c>
      <c r="C82" s="35">
        <v>448123957.02999979</v>
      </c>
      <c r="D82" s="35">
        <v>109037</v>
      </c>
      <c r="E82" s="35">
        <v>745731554.76999962</v>
      </c>
    </row>
    <row r="83" spans="1:5" x14ac:dyDescent="0.25">
      <c r="A83" s="34" t="s">
        <v>81</v>
      </c>
      <c r="B83" s="35">
        <v>16503</v>
      </c>
      <c r="C83" s="35">
        <v>1025558481.3700001</v>
      </c>
      <c r="D83" s="35">
        <v>208446</v>
      </c>
      <c r="E83" s="35">
        <v>1238293877.4600005</v>
      </c>
    </row>
    <row r="84" spans="1:5" x14ac:dyDescent="0.25">
      <c r="A84" s="34" t="s">
        <v>82</v>
      </c>
      <c r="B84" s="35">
        <v>1914</v>
      </c>
      <c r="C84" s="35">
        <v>204562970.10000002</v>
      </c>
      <c r="D84" s="35">
        <v>45815</v>
      </c>
      <c r="E84" s="35">
        <v>134887969.60999998</v>
      </c>
    </row>
    <row r="85" spans="1:5" x14ac:dyDescent="0.25">
      <c r="A85" s="34" t="s">
        <v>91</v>
      </c>
      <c r="B85" s="35">
        <v>4618</v>
      </c>
      <c r="C85" s="35">
        <v>243867277.81999987</v>
      </c>
      <c r="D85" s="35">
        <v>53119</v>
      </c>
      <c r="E85" s="35">
        <v>269932113.31000012</v>
      </c>
    </row>
    <row r="86" spans="1:5" x14ac:dyDescent="0.25">
      <c r="A86" s="34" t="s">
        <v>84</v>
      </c>
      <c r="B86" s="35">
        <v>78</v>
      </c>
      <c r="C86" s="35">
        <v>3939515.08</v>
      </c>
      <c r="D86" s="35">
        <v>1881</v>
      </c>
      <c r="E86" s="35">
        <v>6020039.870000001</v>
      </c>
    </row>
    <row r="87" spans="1:5" x14ac:dyDescent="0.25">
      <c r="A87" s="34" t="s">
        <v>85</v>
      </c>
      <c r="B87" s="35">
        <v>1960</v>
      </c>
      <c r="C87" s="35">
        <v>107751338.78999999</v>
      </c>
      <c r="D87" s="35">
        <v>36415</v>
      </c>
      <c r="E87" s="35">
        <v>223451413.78999996</v>
      </c>
    </row>
    <row r="88" spans="1:5" x14ac:dyDescent="0.25">
      <c r="A88" s="34" t="s">
        <v>86</v>
      </c>
      <c r="B88" s="35">
        <v>4449</v>
      </c>
      <c r="C88" s="35">
        <v>286908572.96000004</v>
      </c>
      <c r="D88" s="35">
        <v>61307</v>
      </c>
      <c r="E88" s="35">
        <v>304634321.48999995</v>
      </c>
    </row>
    <row r="93" spans="1:5" x14ac:dyDescent="0.25">
      <c r="E9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Лист2</vt:lpstr>
      <vt:lpstr>Лист3</vt:lpstr>
      <vt:lpstr>Рейтинг места </vt:lpstr>
      <vt:lpstr>Изменение рейтинга</vt:lpstr>
      <vt:lpstr>Изм. показателей к 1 кв 2018</vt:lpstr>
      <vt:lpstr>Рейтинг 1 кв 2018</vt:lpstr>
      <vt:lpstr>1 кв 2017</vt:lpstr>
      <vt:lpstr>1 кв 2018</vt:lpstr>
      <vt:lpstr>1 кв 2019</vt:lpstr>
      <vt:lpstr>Лист1</vt:lpstr>
    </vt:vector>
  </TitlesOfParts>
  <Company>РСА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Сюзюмский Илья Николаевич</dc:creator>
  <cp:lastModifiedBy>Пермякова Елена Евгеньевна</cp:lastModifiedBy>
  <cp:lastPrinted>2017-01-17T12:40:49Z</cp:lastPrinted>
  <dcterms:created xsi:type="dcterms:W3CDTF">2016-08-18T10:42:53Z</dcterms:created>
  <dcterms:modified xsi:type="dcterms:W3CDTF">2019-06-24T05:18:27Z</dcterms:modified>
</cp:coreProperties>
</file>